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1720" windowHeight="12330"/>
  </bookViews>
  <sheets>
    <sheet name="110" sheetId="5" r:id="rId1"/>
    <sheet name="102 руб." sheetId="4" state="hidden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62" i="5"/>
  <c r="I162"/>
  <c r="J162"/>
  <c r="K162"/>
  <c r="L162"/>
  <c r="M162"/>
  <c r="N162"/>
  <c r="O162"/>
  <c r="P162"/>
  <c r="Q162"/>
  <c r="R162"/>
  <c r="G162"/>
  <c r="H128"/>
  <c r="I128"/>
  <c r="J128"/>
  <c r="K128"/>
  <c r="L128"/>
  <c r="M128"/>
  <c r="N128"/>
  <c r="O128"/>
  <c r="P128"/>
  <c r="Q128"/>
  <c r="R128"/>
  <c r="G128"/>
  <c r="H52"/>
  <c r="I52"/>
  <c r="J52"/>
  <c r="K52"/>
  <c r="L52"/>
  <c r="M52"/>
  <c r="N52"/>
  <c r="O52"/>
  <c r="P52"/>
  <c r="Q52"/>
  <c r="R52"/>
  <c r="G52"/>
  <c r="H112" l="1"/>
  <c r="I112"/>
  <c r="J112"/>
  <c r="J113" s="1"/>
  <c r="K112"/>
  <c r="L112"/>
  <c r="M112"/>
  <c r="N112"/>
  <c r="O112"/>
  <c r="P112"/>
  <c r="Q112"/>
  <c r="R112"/>
  <c r="H79"/>
  <c r="I79"/>
  <c r="J79"/>
  <c r="J80" s="1"/>
  <c r="K79"/>
  <c r="L79"/>
  <c r="M79"/>
  <c r="N79"/>
  <c r="O79"/>
  <c r="P79"/>
  <c r="Q79"/>
  <c r="R79"/>
  <c r="G79"/>
  <c r="R215"/>
  <c r="Q215"/>
  <c r="P215"/>
  <c r="O215"/>
  <c r="N215"/>
  <c r="M215"/>
  <c r="L215"/>
  <c r="K215"/>
  <c r="J215"/>
  <c r="J216" s="1"/>
  <c r="I215"/>
  <c r="H215"/>
  <c r="G215"/>
  <c r="R204"/>
  <c r="Q204"/>
  <c r="P204"/>
  <c r="O204"/>
  <c r="N204"/>
  <c r="M204"/>
  <c r="L204"/>
  <c r="K204"/>
  <c r="J204"/>
  <c r="I204"/>
  <c r="H204"/>
  <c r="G204"/>
  <c r="R202"/>
  <c r="Q202"/>
  <c r="P202"/>
  <c r="O202"/>
  <c r="N202"/>
  <c r="M202"/>
  <c r="L202"/>
  <c r="K202"/>
  <c r="J202"/>
  <c r="I202"/>
  <c r="H202"/>
  <c r="G202"/>
  <c r="R198"/>
  <c r="Q198"/>
  <c r="P198"/>
  <c r="O198"/>
  <c r="N198"/>
  <c r="M198"/>
  <c r="L198"/>
  <c r="K198"/>
  <c r="J198"/>
  <c r="I198"/>
  <c r="H198"/>
  <c r="G198"/>
  <c r="R195"/>
  <c r="Q195"/>
  <c r="P195"/>
  <c r="O195"/>
  <c r="N195"/>
  <c r="M195"/>
  <c r="L195"/>
  <c r="K195"/>
  <c r="J195"/>
  <c r="I195"/>
  <c r="H195"/>
  <c r="G195"/>
  <c r="R191"/>
  <c r="Q191"/>
  <c r="P191"/>
  <c r="O191"/>
  <c r="N191"/>
  <c r="M191"/>
  <c r="L191"/>
  <c r="K191"/>
  <c r="J191"/>
  <c r="I191"/>
  <c r="H191"/>
  <c r="G191"/>
  <c r="R188"/>
  <c r="Q188"/>
  <c r="P188"/>
  <c r="O188"/>
  <c r="N188"/>
  <c r="M188"/>
  <c r="L188"/>
  <c r="K188"/>
  <c r="J188"/>
  <c r="I188"/>
  <c r="H188"/>
  <c r="G188"/>
  <c r="R181"/>
  <c r="Q181"/>
  <c r="P181"/>
  <c r="O181"/>
  <c r="N181"/>
  <c r="M181"/>
  <c r="L181"/>
  <c r="K181"/>
  <c r="J181"/>
  <c r="J182" s="1"/>
  <c r="I181"/>
  <c r="H181"/>
  <c r="G181"/>
  <c r="R170"/>
  <c r="Q170"/>
  <c r="P170"/>
  <c r="O170"/>
  <c r="N170"/>
  <c r="M170"/>
  <c r="L170"/>
  <c r="K170"/>
  <c r="J170"/>
  <c r="I170"/>
  <c r="H170"/>
  <c r="G170"/>
  <c r="R168"/>
  <c r="Q168"/>
  <c r="P168"/>
  <c r="O168"/>
  <c r="N168"/>
  <c r="L168"/>
  <c r="K168"/>
  <c r="J168"/>
  <c r="I168"/>
  <c r="G168"/>
  <c r="R165"/>
  <c r="Q165"/>
  <c r="P165"/>
  <c r="O165"/>
  <c r="N165"/>
  <c r="M165"/>
  <c r="L165"/>
  <c r="K165"/>
  <c r="J165"/>
  <c r="I165"/>
  <c r="H165"/>
  <c r="G165"/>
  <c r="R156"/>
  <c r="Q156"/>
  <c r="P156"/>
  <c r="O156"/>
  <c r="N156"/>
  <c r="M156"/>
  <c r="L156"/>
  <c r="K156"/>
  <c r="J156"/>
  <c r="I156"/>
  <c r="H156"/>
  <c r="G156"/>
  <c r="R153"/>
  <c r="Q153"/>
  <c r="P153"/>
  <c r="O153"/>
  <c r="N153"/>
  <c r="M153"/>
  <c r="L153"/>
  <c r="K153"/>
  <c r="J153"/>
  <c r="I153"/>
  <c r="H153"/>
  <c r="G153"/>
  <c r="R144"/>
  <c r="Q144"/>
  <c r="P144"/>
  <c r="O144"/>
  <c r="N144"/>
  <c r="M144"/>
  <c r="L144"/>
  <c r="K144"/>
  <c r="J144"/>
  <c r="J145" s="1"/>
  <c r="I144"/>
  <c r="H144"/>
  <c r="G144"/>
  <c r="R135"/>
  <c r="Q135"/>
  <c r="P135"/>
  <c r="O135"/>
  <c r="N135"/>
  <c r="M135"/>
  <c r="L135"/>
  <c r="K135"/>
  <c r="J135"/>
  <c r="I135"/>
  <c r="H135"/>
  <c r="G135"/>
  <c r="J133"/>
  <c r="I133"/>
  <c r="G133"/>
  <c r="R131"/>
  <c r="R132" s="1"/>
  <c r="R133" s="1"/>
  <c r="Q131"/>
  <c r="Q132" s="1"/>
  <c r="Q133" s="1"/>
  <c r="P131"/>
  <c r="P132" s="1"/>
  <c r="P133" s="1"/>
  <c r="O131"/>
  <c r="O132" s="1"/>
  <c r="O133" s="1"/>
  <c r="N131"/>
  <c r="N132" s="1"/>
  <c r="N133" s="1"/>
  <c r="M131"/>
  <c r="L131"/>
  <c r="L132" s="1"/>
  <c r="L133" s="1"/>
  <c r="K131"/>
  <c r="K132" s="1"/>
  <c r="K133" s="1"/>
  <c r="J131"/>
  <c r="I131"/>
  <c r="H131"/>
  <c r="G131"/>
  <c r="R123"/>
  <c r="Q123"/>
  <c r="P123"/>
  <c r="O123"/>
  <c r="N123"/>
  <c r="M123"/>
  <c r="L123"/>
  <c r="K123"/>
  <c r="J123"/>
  <c r="I123"/>
  <c r="H123"/>
  <c r="G123"/>
  <c r="R120"/>
  <c r="Q120"/>
  <c r="P120"/>
  <c r="O120"/>
  <c r="N120"/>
  <c r="M120"/>
  <c r="L120"/>
  <c r="K120"/>
  <c r="J120"/>
  <c r="I120"/>
  <c r="H120"/>
  <c r="G120"/>
  <c r="G112"/>
  <c r="R102"/>
  <c r="Q102"/>
  <c r="P102"/>
  <c r="O102"/>
  <c r="N102"/>
  <c r="M102"/>
  <c r="L102"/>
  <c r="K102"/>
  <c r="J102"/>
  <c r="I102"/>
  <c r="H102"/>
  <c r="G102"/>
  <c r="R100"/>
  <c r="Q100"/>
  <c r="P100"/>
  <c r="O100"/>
  <c r="N100"/>
  <c r="L100"/>
  <c r="K100"/>
  <c r="J100"/>
  <c r="I100"/>
  <c r="G100"/>
  <c r="R97"/>
  <c r="Q97"/>
  <c r="P97"/>
  <c r="O97"/>
  <c r="N97"/>
  <c r="M97"/>
  <c r="L97"/>
  <c r="K97"/>
  <c r="J97"/>
  <c r="I97"/>
  <c r="H97"/>
  <c r="G97"/>
  <c r="R94"/>
  <c r="Q94"/>
  <c r="P94"/>
  <c r="O94"/>
  <c r="N94"/>
  <c r="M94"/>
  <c r="L94"/>
  <c r="K94"/>
  <c r="J94"/>
  <c r="I94"/>
  <c r="H94"/>
  <c r="G94"/>
  <c r="R90"/>
  <c r="Q90"/>
  <c r="P90"/>
  <c r="O90"/>
  <c r="N90"/>
  <c r="M90"/>
  <c r="L90"/>
  <c r="K90"/>
  <c r="J90"/>
  <c r="I90"/>
  <c r="H90"/>
  <c r="G90"/>
  <c r="R87"/>
  <c r="Q87"/>
  <c r="P87"/>
  <c r="O87"/>
  <c r="N87"/>
  <c r="M87"/>
  <c r="L87"/>
  <c r="K87"/>
  <c r="J87"/>
  <c r="I87"/>
  <c r="H87"/>
  <c r="G87"/>
  <c r="R68"/>
  <c r="Q68"/>
  <c r="P68"/>
  <c r="O68"/>
  <c r="N68"/>
  <c r="M68"/>
  <c r="L68"/>
  <c r="K68"/>
  <c r="J68"/>
  <c r="I68"/>
  <c r="H68"/>
  <c r="G68"/>
  <c r="R66"/>
  <c r="Q66"/>
  <c r="P66"/>
  <c r="O66"/>
  <c r="N66"/>
  <c r="M66"/>
  <c r="L66"/>
  <c r="K66"/>
  <c r="J66"/>
  <c r="I66"/>
  <c r="H66"/>
  <c r="G66"/>
  <c r="R63"/>
  <c r="Q63"/>
  <c r="P63"/>
  <c r="O63"/>
  <c r="N63"/>
  <c r="M63"/>
  <c r="L63"/>
  <c r="K63"/>
  <c r="J63"/>
  <c r="I63"/>
  <c r="H63"/>
  <c r="G63"/>
  <c r="R60"/>
  <c r="Q60"/>
  <c r="P60"/>
  <c r="O60"/>
  <c r="N60"/>
  <c r="M60"/>
  <c r="L60"/>
  <c r="K60"/>
  <c r="J60"/>
  <c r="I60"/>
  <c r="H60"/>
  <c r="G60"/>
  <c r="R55"/>
  <c r="Q55"/>
  <c r="P55"/>
  <c r="O55"/>
  <c r="N55"/>
  <c r="M55"/>
  <c r="L55"/>
  <c r="K55"/>
  <c r="J55"/>
  <c r="I55"/>
  <c r="H55"/>
  <c r="G55"/>
  <c r="R43"/>
  <c r="Q43"/>
  <c r="P43"/>
  <c r="O43"/>
  <c r="N43"/>
  <c r="M43"/>
  <c r="L43"/>
  <c r="K43"/>
  <c r="J43"/>
  <c r="J44" s="1"/>
  <c r="I43"/>
  <c r="H43"/>
  <c r="G43"/>
  <c r="R31"/>
  <c r="Q31"/>
  <c r="P31"/>
  <c r="O31"/>
  <c r="N31"/>
  <c r="M31"/>
  <c r="L31"/>
  <c r="K31"/>
  <c r="J31"/>
  <c r="I31"/>
  <c r="H31"/>
  <c r="G31"/>
  <c r="R29"/>
  <c r="Q29"/>
  <c r="P29"/>
  <c r="O29"/>
  <c r="N29"/>
  <c r="M29"/>
  <c r="L29"/>
  <c r="K29"/>
  <c r="J29"/>
  <c r="I29"/>
  <c r="H29"/>
  <c r="G29"/>
  <c r="R25"/>
  <c r="Q25"/>
  <c r="P25"/>
  <c r="O25"/>
  <c r="N25"/>
  <c r="M25"/>
  <c r="L25"/>
  <c r="K25"/>
  <c r="J25"/>
  <c r="I25"/>
  <c r="H25"/>
  <c r="G25"/>
  <c r="R20"/>
  <c r="Q20"/>
  <c r="P20"/>
  <c r="O20"/>
  <c r="N20"/>
  <c r="M20"/>
  <c r="L20"/>
  <c r="K20"/>
  <c r="J20"/>
  <c r="I20"/>
  <c r="H20"/>
  <c r="G20"/>
  <c r="R15"/>
  <c r="Q15"/>
  <c r="P15"/>
  <c r="O15"/>
  <c r="N15"/>
  <c r="M15"/>
  <c r="L15"/>
  <c r="K15"/>
  <c r="J15"/>
  <c r="I15"/>
  <c r="H15"/>
  <c r="G15"/>
  <c r="R12"/>
  <c r="Q12"/>
  <c r="P12"/>
  <c r="O12"/>
  <c r="N12"/>
  <c r="M12"/>
  <c r="L12"/>
  <c r="K12"/>
  <c r="J12"/>
  <c r="I12"/>
  <c r="H12"/>
  <c r="G12"/>
  <c r="G206" l="1"/>
  <c r="K206"/>
  <c r="O206"/>
  <c r="I206"/>
  <c r="M206"/>
  <c r="Q206"/>
  <c r="H104"/>
  <c r="L104"/>
  <c r="J206"/>
  <c r="N206"/>
  <c r="R206"/>
  <c r="H206"/>
  <c r="L206"/>
  <c r="P206"/>
  <c r="R33"/>
  <c r="G33"/>
  <c r="K33"/>
  <c r="O33"/>
  <c r="P137"/>
  <c r="H137"/>
  <c r="L137"/>
  <c r="I137"/>
  <c r="M137"/>
  <c r="Q137"/>
  <c r="N33"/>
  <c r="H33"/>
  <c r="L33"/>
  <c r="P33"/>
  <c r="H70"/>
  <c r="L70"/>
  <c r="P70"/>
  <c r="J137"/>
  <c r="J138" s="1"/>
  <c r="N137"/>
  <c r="R137"/>
  <c r="H172"/>
  <c r="J33"/>
  <c r="J34" s="1"/>
  <c r="I33"/>
  <c r="M33"/>
  <c r="Q33"/>
  <c r="G104"/>
  <c r="G137"/>
  <c r="K137"/>
  <c r="I172"/>
  <c r="M172"/>
  <c r="O137"/>
  <c r="J70"/>
  <c r="J71" s="1"/>
  <c r="Q172"/>
  <c r="K70"/>
  <c r="O70"/>
  <c r="I104"/>
  <c r="M104"/>
  <c r="Q104"/>
  <c r="J172"/>
  <c r="N172"/>
  <c r="R172"/>
  <c r="N70"/>
  <c r="P104"/>
  <c r="J104"/>
  <c r="J105" s="1"/>
  <c r="N104"/>
  <c r="R104"/>
  <c r="G172"/>
  <c r="K172"/>
  <c r="O172"/>
  <c r="R70"/>
  <c r="I70"/>
  <c r="M70"/>
  <c r="Q70"/>
  <c r="K104"/>
  <c r="O104"/>
  <c r="L172"/>
  <c r="P172"/>
  <c r="G70"/>
  <c r="I217" i="4"/>
  <c r="J217"/>
  <c r="K217"/>
  <c r="L217"/>
  <c r="M217"/>
  <c r="N217"/>
  <c r="O217"/>
  <c r="P217"/>
  <c r="Q217"/>
  <c r="R217"/>
  <c r="S217"/>
  <c r="I206"/>
  <c r="J206"/>
  <c r="K206"/>
  <c r="L206"/>
  <c r="M206"/>
  <c r="N206"/>
  <c r="O206"/>
  <c r="P206"/>
  <c r="Q206"/>
  <c r="R206"/>
  <c r="S206"/>
  <c r="H206"/>
  <c r="I189"/>
  <c r="J189"/>
  <c r="K189"/>
  <c r="L189"/>
  <c r="M189"/>
  <c r="N189"/>
  <c r="O189"/>
  <c r="P189"/>
  <c r="Q189"/>
  <c r="R189"/>
  <c r="S189"/>
  <c r="H189"/>
  <c r="I181"/>
  <c r="J181"/>
  <c r="K181"/>
  <c r="L181"/>
  <c r="M181"/>
  <c r="N181"/>
  <c r="O181"/>
  <c r="P181"/>
  <c r="Q181"/>
  <c r="R181"/>
  <c r="S181"/>
  <c r="H181"/>
  <c r="I170"/>
  <c r="J170"/>
  <c r="K170"/>
  <c r="L170"/>
  <c r="M170"/>
  <c r="N170"/>
  <c r="O170"/>
  <c r="P170"/>
  <c r="Q170"/>
  <c r="R170"/>
  <c r="S170"/>
  <c r="H170"/>
  <c r="I135" l="1"/>
  <c r="J135"/>
  <c r="K135"/>
  <c r="L135"/>
  <c r="M135"/>
  <c r="N135"/>
  <c r="O135"/>
  <c r="P135"/>
  <c r="Q135"/>
  <c r="R135"/>
  <c r="S135"/>
  <c r="H135"/>
  <c r="I128"/>
  <c r="J128"/>
  <c r="K128"/>
  <c r="L128"/>
  <c r="M128"/>
  <c r="N128"/>
  <c r="O128"/>
  <c r="P128"/>
  <c r="Q128"/>
  <c r="R128"/>
  <c r="S128"/>
  <c r="H128"/>
  <c r="I119"/>
  <c r="J119"/>
  <c r="K119"/>
  <c r="L119"/>
  <c r="M119"/>
  <c r="N119"/>
  <c r="O119"/>
  <c r="P119"/>
  <c r="Q119"/>
  <c r="R119"/>
  <c r="S119"/>
  <c r="H119"/>
  <c r="I101"/>
  <c r="J101"/>
  <c r="K101"/>
  <c r="L101"/>
  <c r="M101"/>
  <c r="N101"/>
  <c r="O101"/>
  <c r="P101"/>
  <c r="Q101"/>
  <c r="R101"/>
  <c r="S101"/>
  <c r="H101"/>
  <c r="I93"/>
  <c r="J93"/>
  <c r="K93"/>
  <c r="L93"/>
  <c r="M93"/>
  <c r="N93"/>
  <c r="O93"/>
  <c r="P93"/>
  <c r="Q93"/>
  <c r="R93"/>
  <c r="S93"/>
  <c r="I50"/>
  <c r="J50"/>
  <c r="K50"/>
  <c r="L50"/>
  <c r="M50"/>
  <c r="N50"/>
  <c r="O50"/>
  <c r="P50"/>
  <c r="Q50"/>
  <c r="R50"/>
  <c r="S50"/>
  <c r="I86"/>
  <c r="J86"/>
  <c r="K86"/>
  <c r="L86"/>
  <c r="M86"/>
  <c r="N86"/>
  <c r="O86"/>
  <c r="P86"/>
  <c r="Q86"/>
  <c r="R86"/>
  <c r="S86"/>
  <c r="I67"/>
  <c r="J67"/>
  <c r="K67"/>
  <c r="L67"/>
  <c r="M67"/>
  <c r="N67"/>
  <c r="O67"/>
  <c r="P67"/>
  <c r="Q67"/>
  <c r="R67"/>
  <c r="S67"/>
  <c r="H67"/>
  <c r="I30"/>
  <c r="J30"/>
  <c r="K30"/>
  <c r="L30"/>
  <c r="M30"/>
  <c r="N30"/>
  <c r="O30"/>
  <c r="P30"/>
  <c r="Q30"/>
  <c r="R30"/>
  <c r="S30"/>
  <c r="H30"/>
  <c r="I24"/>
  <c r="J24"/>
  <c r="K24"/>
  <c r="L24"/>
  <c r="M24"/>
  <c r="N24"/>
  <c r="O24"/>
  <c r="P24"/>
  <c r="Q24"/>
  <c r="R24"/>
  <c r="S24"/>
  <c r="H24"/>
  <c r="I11"/>
  <c r="J11"/>
  <c r="K11"/>
  <c r="L11"/>
  <c r="M11"/>
  <c r="N11"/>
  <c r="O11"/>
  <c r="P11"/>
  <c r="Q11"/>
  <c r="R11"/>
  <c r="S11"/>
  <c r="H11"/>
  <c r="I204" l="1"/>
  <c r="J204"/>
  <c r="K204"/>
  <c r="L204"/>
  <c r="M204"/>
  <c r="N204"/>
  <c r="O204"/>
  <c r="P204"/>
  <c r="Q204"/>
  <c r="R204"/>
  <c r="S204"/>
  <c r="H204"/>
  <c r="I197"/>
  <c r="J197"/>
  <c r="K197"/>
  <c r="L197"/>
  <c r="M197"/>
  <c r="N197"/>
  <c r="O197"/>
  <c r="P197"/>
  <c r="Q197"/>
  <c r="R197"/>
  <c r="S197"/>
  <c r="H197"/>
  <c r="I154"/>
  <c r="J154"/>
  <c r="K154"/>
  <c r="L154"/>
  <c r="M154"/>
  <c r="N154"/>
  <c r="O154"/>
  <c r="P154"/>
  <c r="Q154"/>
  <c r="R154"/>
  <c r="S154"/>
  <c r="H154"/>
  <c r="H86"/>
  <c r="I59"/>
  <c r="J59"/>
  <c r="K59"/>
  <c r="L59"/>
  <c r="M59"/>
  <c r="N59"/>
  <c r="O59"/>
  <c r="P59"/>
  <c r="Q59"/>
  <c r="R59"/>
  <c r="S59"/>
  <c r="H59"/>
  <c r="H50"/>
  <c r="H62" l="1"/>
  <c r="I62"/>
  <c r="J62"/>
  <c r="K62"/>
  <c r="L62"/>
  <c r="M62"/>
  <c r="N62"/>
  <c r="O62"/>
  <c r="P62"/>
  <c r="Q62"/>
  <c r="R62"/>
  <c r="S62"/>
  <c r="H217" l="1"/>
  <c r="S144"/>
  <c r="R144"/>
  <c r="Q144"/>
  <c r="P144"/>
  <c r="O144"/>
  <c r="N144"/>
  <c r="M144"/>
  <c r="L144"/>
  <c r="K144"/>
  <c r="J144"/>
  <c r="I144"/>
  <c r="H144"/>
  <c r="S111"/>
  <c r="R111"/>
  <c r="Q111"/>
  <c r="P111"/>
  <c r="O111"/>
  <c r="N111"/>
  <c r="M111"/>
  <c r="L111"/>
  <c r="K111"/>
  <c r="J111"/>
  <c r="I111"/>
  <c r="H111"/>
  <c r="S78"/>
  <c r="R78"/>
  <c r="Q78"/>
  <c r="P78"/>
  <c r="O78"/>
  <c r="N78"/>
  <c r="M78"/>
  <c r="L78"/>
  <c r="K78"/>
  <c r="J78"/>
  <c r="I78"/>
  <c r="H78"/>
  <c r="S42"/>
  <c r="R42"/>
  <c r="Q42"/>
  <c r="P42"/>
  <c r="O42"/>
  <c r="N42"/>
  <c r="M42"/>
  <c r="L42"/>
  <c r="K42"/>
  <c r="J42"/>
  <c r="I42"/>
  <c r="H42"/>
  <c r="I162"/>
  <c r="J162"/>
  <c r="K162"/>
  <c r="L162"/>
  <c r="M162"/>
  <c r="N162"/>
  <c r="O162"/>
  <c r="P162"/>
  <c r="Q162"/>
  <c r="R162"/>
  <c r="S162"/>
  <c r="H162"/>
  <c r="I157"/>
  <c r="J157"/>
  <c r="K157"/>
  <c r="L157"/>
  <c r="M157"/>
  <c r="N157"/>
  <c r="O157"/>
  <c r="P157"/>
  <c r="Q157"/>
  <c r="R157"/>
  <c r="S157"/>
  <c r="H157"/>
  <c r="I96"/>
  <c r="J96"/>
  <c r="K96"/>
  <c r="L96"/>
  <c r="M96"/>
  <c r="N96"/>
  <c r="O96"/>
  <c r="P96"/>
  <c r="Q96"/>
  <c r="R96"/>
  <c r="S96"/>
  <c r="H93"/>
  <c r="H89"/>
  <c r="I65"/>
  <c r="J65"/>
  <c r="K65"/>
  <c r="L65"/>
  <c r="M65"/>
  <c r="N65"/>
  <c r="O65"/>
  <c r="P65"/>
  <c r="Q65"/>
  <c r="R65"/>
  <c r="S65"/>
  <c r="H65"/>
  <c r="I53"/>
  <c r="J53"/>
  <c r="K53"/>
  <c r="L53"/>
  <c r="M53"/>
  <c r="N53"/>
  <c r="O53"/>
  <c r="P53"/>
  <c r="Q53"/>
  <c r="R53"/>
  <c r="S53"/>
  <c r="I28"/>
  <c r="J28"/>
  <c r="K28"/>
  <c r="L28"/>
  <c r="M28"/>
  <c r="N28"/>
  <c r="O28"/>
  <c r="P28"/>
  <c r="Q28"/>
  <c r="R28"/>
  <c r="S28"/>
  <c r="H28"/>
  <c r="M69" l="1"/>
  <c r="P69"/>
  <c r="Q69"/>
  <c r="I69"/>
  <c r="L69"/>
  <c r="S69"/>
  <c r="O69"/>
  <c r="K69"/>
  <c r="R69"/>
  <c r="N69"/>
  <c r="J69"/>
  <c r="I19"/>
  <c r="J19"/>
  <c r="K19"/>
  <c r="L19"/>
  <c r="M19"/>
  <c r="N19"/>
  <c r="O19"/>
  <c r="P19"/>
  <c r="Q19"/>
  <c r="R19"/>
  <c r="S19"/>
  <c r="H19"/>
  <c r="I14"/>
  <c r="J14"/>
  <c r="K14"/>
  <c r="L14"/>
  <c r="M14"/>
  <c r="N14"/>
  <c r="O14"/>
  <c r="P14"/>
  <c r="Q14"/>
  <c r="R14"/>
  <c r="S14"/>
  <c r="H14"/>
  <c r="L200"/>
  <c r="M200"/>
  <c r="N200"/>
  <c r="O200"/>
  <c r="P200"/>
  <c r="Q200"/>
  <c r="R200"/>
  <c r="S200"/>
  <c r="L192"/>
  <c r="M192"/>
  <c r="N192"/>
  <c r="O192"/>
  <c r="P192"/>
  <c r="Q192"/>
  <c r="R192"/>
  <c r="S192"/>
  <c r="L168"/>
  <c r="M168"/>
  <c r="M172" s="1"/>
  <c r="O168"/>
  <c r="P168"/>
  <c r="Q168"/>
  <c r="R168"/>
  <c r="S168"/>
  <c r="L165"/>
  <c r="M165"/>
  <c r="N165"/>
  <c r="N172" s="1"/>
  <c r="O165"/>
  <c r="P165"/>
  <c r="Q165"/>
  <c r="R165"/>
  <c r="S165"/>
  <c r="L131"/>
  <c r="L132" s="1"/>
  <c r="L133" s="1"/>
  <c r="M131"/>
  <c r="M132" s="1"/>
  <c r="M133" s="1"/>
  <c r="N131"/>
  <c r="O131"/>
  <c r="O132" s="1"/>
  <c r="O133" s="1"/>
  <c r="P131"/>
  <c r="P132" s="1"/>
  <c r="P133" s="1"/>
  <c r="Q131"/>
  <c r="Q132" s="1"/>
  <c r="Q133" s="1"/>
  <c r="R131"/>
  <c r="R132" s="1"/>
  <c r="R133" s="1"/>
  <c r="S131"/>
  <c r="S132" s="1"/>
  <c r="S133" s="1"/>
  <c r="L122"/>
  <c r="M122"/>
  <c r="N122"/>
  <c r="O122"/>
  <c r="P122"/>
  <c r="Q122"/>
  <c r="R122"/>
  <c r="S122"/>
  <c r="L99"/>
  <c r="M99"/>
  <c r="O99"/>
  <c r="P99"/>
  <c r="Q99"/>
  <c r="R99"/>
  <c r="S99"/>
  <c r="L89"/>
  <c r="M89"/>
  <c r="N89"/>
  <c r="N103" s="1"/>
  <c r="O89"/>
  <c r="P89"/>
  <c r="Q89"/>
  <c r="R89"/>
  <c r="S89"/>
  <c r="L26"/>
  <c r="N26"/>
  <c r="O26"/>
  <c r="P26"/>
  <c r="Q26"/>
  <c r="R26"/>
  <c r="R32" s="1"/>
  <c r="S26"/>
  <c r="P172" l="1"/>
  <c r="S208"/>
  <c r="O208"/>
  <c r="P103"/>
  <c r="S172"/>
  <c r="O172"/>
  <c r="R208"/>
  <c r="N208"/>
  <c r="R172"/>
  <c r="Q208"/>
  <c r="M208"/>
  <c r="Q172"/>
  <c r="L172"/>
  <c r="P208"/>
  <c r="L208"/>
  <c r="M137"/>
  <c r="L137"/>
  <c r="Q32"/>
  <c r="S137"/>
  <c r="O137"/>
  <c r="Q137"/>
  <c r="P137"/>
  <c r="L32"/>
  <c r="P32"/>
  <c r="R137"/>
  <c r="N137"/>
  <c r="S103"/>
  <c r="O103"/>
  <c r="S32"/>
  <c r="O32"/>
  <c r="R103"/>
  <c r="M103"/>
  <c r="Q103"/>
  <c r="L103"/>
  <c r="M32"/>
  <c r="N32"/>
  <c r="H53"/>
  <c r="H69" s="1"/>
  <c r="K200" l="1"/>
  <c r="J200"/>
  <c r="I200"/>
  <c r="H200"/>
  <c r="K192"/>
  <c r="J192"/>
  <c r="I192"/>
  <c r="H192"/>
  <c r="K168"/>
  <c r="K172" s="1"/>
  <c r="J168"/>
  <c r="J172" s="1"/>
  <c r="H168"/>
  <c r="K165"/>
  <c r="J165"/>
  <c r="I165"/>
  <c r="I172" s="1"/>
  <c r="H165"/>
  <c r="K133"/>
  <c r="J133"/>
  <c r="H133"/>
  <c r="K131"/>
  <c r="J131"/>
  <c r="I131"/>
  <c r="H131"/>
  <c r="K122"/>
  <c r="J122"/>
  <c r="I122"/>
  <c r="H122"/>
  <c r="K99"/>
  <c r="J99"/>
  <c r="H99"/>
  <c r="H96"/>
  <c r="K89"/>
  <c r="J89"/>
  <c r="I89"/>
  <c r="K26"/>
  <c r="K32" s="1"/>
  <c r="J26"/>
  <c r="J32" s="1"/>
  <c r="I26"/>
  <c r="I32" s="1"/>
  <c r="H26"/>
  <c r="H32" s="1"/>
  <c r="H172" l="1"/>
  <c r="I208"/>
  <c r="J208"/>
  <c r="K208"/>
  <c r="H208"/>
  <c r="I103"/>
  <c r="I137"/>
  <c r="J137"/>
  <c r="H137"/>
  <c r="K137"/>
  <c r="J103"/>
  <c r="K103"/>
  <c r="H103"/>
</calcChain>
</file>

<file path=xl/sharedStrings.xml><?xml version="1.0" encoding="utf-8"?>
<sst xmlns="http://schemas.openxmlformats.org/spreadsheetml/2006/main" count="484" uniqueCount="197">
  <si>
    <t>Наименование  блюд</t>
  </si>
  <si>
    <t>выход</t>
  </si>
  <si>
    <t>стоимость</t>
  </si>
  <si>
    <t>ГАРНИРЫ</t>
  </si>
  <si>
    <t>НАПИТКИ</t>
  </si>
  <si>
    <t>Хлеб сельский / хлеб белый</t>
  </si>
  <si>
    <t>Итого-</t>
  </si>
  <si>
    <t>белки</t>
  </si>
  <si>
    <t>жиры</t>
  </si>
  <si>
    <t>углеводы</t>
  </si>
  <si>
    <t>ККАЛ</t>
  </si>
  <si>
    <t>Медальоны из куриных грудок запеченные с сыром, томатом</t>
  </si>
  <si>
    <t>250/10</t>
  </si>
  <si>
    <t>50/2004</t>
  </si>
  <si>
    <t>Гуляш из говядины</t>
  </si>
  <si>
    <t>75/5</t>
  </si>
  <si>
    <t>40/50</t>
  </si>
  <si>
    <t>180/5</t>
  </si>
  <si>
    <t>80/10</t>
  </si>
  <si>
    <t>150/25</t>
  </si>
  <si>
    <t>100/5</t>
  </si>
  <si>
    <t>В1</t>
  </si>
  <si>
    <t>С</t>
  </si>
  <si>
    <t>А</t>
  </si>
  <si>
    <t>Е</t>
  </si>
  <si>
    <t>Са</t>
  </si>
  <si>
    <t>Р</t>
  </si>
  <si>
    <t>Мg</t>
  </si>
  <si>
    <t>Fe</t>
  </si>
  <si>
    <t xml:space="preserve">№ Сборник рецептур </t>
  </si>
  <si>
    <t>Фрукты (апельсины, яблоки)</t>
  </si>
  <si>
    <t>ПЕРВОЕ БЛЮДО</t>
  </si>
  <si>
    <t>ХОЛОДНЫЕ  ЗАКУСКИ (на выбор)</t>
  </si>
  <si>
    <t>Сок фрутовый (разливной)</t>
  </si>
  <si>
    <t>ВТОРЫЕ  БЛЮДА (на выбор)</t>
  </si>
  <si>
    <t>ГАРНИР</t>
  </si>
  <si>
    <t>НАПИТОК</t>
  </si>
  <si>
    <t>Салат из свежих огурцов с маслом растительным</t>
  </si>
  <si>
    <t xml:space="preserve">ПЕРВОЕ БЛЮДО </t>
  </si>
  <si>
    <t>ХОЛОДНЫЕ  ЗАКУСКИ  (на выбор)</t>
  </si>
  <si>
    <t>Меню дополнительного питания</t>
  </si>
  <si>
    <t>Фрукты (яблоки, апельсины)</t>
  </si>
  <si>
    <t>200/5</t>
  </si>
  <si>
    <t>Хлеб сельский</t>
  </si>
  <si>
    <t>ИТОГО:</t>
  </si>
  <si>
    <t>200/15</t>
  </si>
  <si>
    <t>Омлет натуральный с маслом сливочным</t>
  </si>
  <si>
    <t>160/5</t>
  </si>
  <si>
    <t>732,734/2004</t>
  </si>
  <si>
    <t>190/25</t>
  </si>
  <si>
    <t>Суп картофельный с куриными грудками</t>
  </si>
  <si>
    <t>Курочка запеченная</t>
  </si>
  <si>
    <t xml:space="preserve">Суп из овощей с мясными фрикадельками </t>
  </si>
  <si>
    <t xml:space="preserve">                        ООО "АБК-Пэймент"</t>
  </si>
  <si>
    <t xml:space="preserve">             МЕНЮ СВОБОДНОГО ВЫБОРА</t>
  </si>
  <si>
    <t>338/2017</t>
  </si>
  <si>
    <t>23/2017</t>
  </si>
  <si>
    <t>97/2017</t>
  </si>
  <si>
    <t>ТТК, акт 2013</t>
  </si>
  <si>
    <t>260/2017</t>
  </si>
  <si>
    <t>389/2017</t>
  </si>
  <si>
    <t>ТТК, акт 15</t>
  </si>
  <si>
    <t>3/2017</t>
  </si>
  <si>
    <t>99/2017</t>
  </si>
  <si>
    <t>376/2017</t>
  </si>
  <si>
    <t>181/2017</t>
  </si>
  <si>
    <t>ТТК</t>
  </si>
  <si>
    <t>20/2017</t>
  </si>
  <si>
    <t>202/2017</t>
  </si>
  <si>
    <t>210/2017</t>
  </si>
  <si>
    <t>15/2017</t>
  </si>
  <si>
    <t>173/2017</t>
  </si>
  <si>
    <t>464/2004</t>
  </si>
  <si>
    <t>Тефтели паровые со сливочным маслом</t>
  </si>
  <si>
    <t>494/2004</t>
  </si>
  <si>
    <t>317/1997</t>
  </si>
  <si>
    <t>Блины п/ф со сгущеным молоком</t>
  </si>
  <si>
    <t xml:space="preserve">  для  учащихся с 12 лет и старше г.Нижнекамск</t>
  </si>
  <si>
    <t>Каша пшенная молочная с маслом сливочным</t>
  </si>
  <si>
    <t>Чай с лимоном, с сахаром</t>
  </si>
  <si>
    <t>200/15/7</t>
  </si>
  <si>
    <t>377/2017</t>
  </si>
  <si>
    <t xml:space="preserve">Помидоры свежие (порционно) </t>
  </si>
  <si>
    <t>2 неделя</t>
  </si>
  <si>
    <t>174/2017</t>
  </si>
  <si>
    <t>1-ий день (понедельник)</t>
  </si>
  <si>
    <t>2-ой день (вторник)</t>
  </si>
  <si>
    <t>3-ий день (среда)</t>
  </si>
  <si>
    <t>4-ый день (четверг)</t>
  </si>
  <si>
    <t>5-ый день (пятница)</t>
  </si>
  <si>
    <t>6-ой день  (суббота)</t>
  </si>
  <si>
    <t>Макаронные отварные (рожки) с маслом растительным</t>
  </si>
  <si>
    <t xml:space="preserve"> Акт 2019</t>
  </si>
  <si>
    <t>Лапша гречневая "Соба" с маслом сливочным</t>
  </si>
  <si>
    <t>150/5</t>
  </si>
  <si>
    <t>№114/2017</t>
  </si>
  <si>
    <t>Суп - лапша домашняя с картофелем</t>
  </si>
  <si>
    <t>Сыр (порциями)</t>
  </si>
  <si>
    <t>№ 128/2017</t>
  </si>
  <si>
    <t>Пюре картофельное с маслом на полив</t>
  </si>
  <si>
    <t>№ 284/2017</t>
  </si>
  <si>
    <t>Запеканка картофельная с мясом с маслом сливочным</t>
  </si>
  <si>
    <t>ТТК Акт 2019</t>
  </si>
  <si>
    <t>Хинкали из говядины п/ф с маслом сливочным</t>
  </si>
  <si>
    <t>4 шт/144/4</t>
  </si>
  <si>
    <t>Акт 2020</t>
  </si>
  <si>
    <t>Филе минтая под овощной шапкой с сыром</t>
  </si>
  <si>
    <t>80 (65/10/5)</t>
  </si>
  <si>
    <t>Чай черный с сахаром</t>
  </si>
  <si>
    <t>Чай с сахаром</t>
  </si>
  <si>
    <t>№438/2017</t>
  </si>
  <si>
    <t>Булочка с корицей</t>
  </si>
  <si>
    <t>Салат из отварной свеклы с маслом растительным</t>
  </si>
  <si>
    <t>№ 102/2017</t>
  </si>
  <si>
    <t>Суп картофельный  с горохом</t>
  </si>
  <si>
    <t>365/2004</t>
  </si>
  <si>
    <t>Суфле из творога со сгущ.молоком</t>
  </si>
  <si>
    <t>№ 171/2017</t>
  </si>
  <si>
    <t>Каша гречневая рассыпчатая с маслом сливочным</t>
  </si>
  <si>
    <t>№ 693/2004</t>
  </si>
  <si>
    <t>Какао с молоком витаминизированный</t>
  </si>
  <si>
    <t>№71/2017</t>
  </si>
  <si>
    <t>Салат из свежих огурцов, помидоров с маслом растительным</t>
  </si>
  <si>
    <t>Бутерброд с сыром с маслом сливочным</t>
  </si>
  <si>
    <t>35/15/10</t>
  </si>
  <si>
    <t>№ 82/2017</t>
  </si>
  <si>
    <t>Борщ со св. капустой, картофелем, сметаной</t>
  </si>
  <si>
    <t>200/10</t>
  </si>
  <si>
    <t>Лазанья с куриными грудками с соусом бешамель</t>
  </si>
  <si>
    <t>№289/2017</t>
  </si>
  <si>
    <t>Рагу овощное с куриными грудками</t>
  </si>
  <si>
    <t>50/200</t>
  </si>
  <si>
    <t>266/2017</t>
  </si>
  <si>
    <t>699/2004</t>
  </si>
  <si>
    <t>Напиток лимонный</t>
  </si>
  <si>
    <t>УОП "Нефтехим"</t>
  </si>
  <si>
    <t xml:space="preserve">Пирожное песочное с яблоком </t>
  </si>
  <si>
    <t xml:space="preserve">Шарлотка с яблоками </t>
  </si>
  <si>
    <t>108/2017</t>
  </si>
  <si>
    <t>Суп картофельный с клецками</t>
  </si>
  <si>
    <t>438/2004</t>
  </si>
  <si>
    <t>Азу по-татарски</t>
  </si>
  <si>
    <t>Акт 2018</t>
  </si>
  <si>
    <t>Котлеты "Здоровье"</t>
  </si>
  <si>
    <t>Гороховая каша с маслом сливочным</t>
  </si>
  <si>
    <t>180/3</t>
  </si>
  <si>
    <t>№376 /2017</t>
  </si>
  <si>
    <t>Чай с шиповником и сахаром</t>
  </si>
  <si>
    <t>Пр.УОП</t>
  </si>
  <si>
    <t>Сдоба "Майская" с повидлом</t>
  </si>
  <si>
    <t>№302/2004</t>
  </si>
  <si>
    <t>Каша кукурузная молочная с маслом сливочным</t>
  </si>
  <si>
    <t>Блины п/ф со сгущенным молоком</t>
  </si>
  <si>
    <t>2 шт/90/30</t>
  </si>
  <si>
    <t>100/3</t>
  </si>
  <si>
    <t>232/2017</t>
  </si>
  <si>
    <t>Минтай запеченный с сыром</t>
  </si>
  <si>
    <t>90/5</t>
  </si>
  <si>
    <t>Каша рисовая вязкая с маслом сливочным</t>
  </si>
  <si>
    <t>170/5</t>
  </si>
  <si>
    <t>Акт 20419</t>
  </si>
  <si>
    <t>Напиток из замороженных ягод (клюква или черная смородина)</t>
  </si>
  <si>
    <t>№188/2017</t>
  </si>
  <si>
    <t>Запеканка рисовая с творогом,со сгущён.молоком</t>
  </si>
  <si>
    <t>150/15</t>
  </si>
  <si>
    <t>Приказ УОП №170</t>
  </si>
  <si>
    <t>Сдоба "Завитушка"</t>
  </si>
  <si>
    <t>ГАРНИРЫ (на выбор)</t>
  </si>
  <si>
    <t>Бифштекс рубленый из говядины</t>
  </si>
  <si>
    <t>Каша пшенная вязкая(на воде) с маслом сливочным</t>
  </si>
  <si>
    <t>200/15/10</t>
  </si>
  <si>
    <t>Каша манная молочная  жидкая с маслом сливочным</t>
  </si>
  <si>
    <t>200/100</t>
  </si>
  <si>
    <t>Чай черный с шиповником и сахаром</t>
  </si>
  <si>
    <t>Салат из квашенной капусты (без лука)</t>
  </si>
  <si>
    <t>Суп - лапша домашняя с Элешем с курицей</t>
  </si>
  <si>
    <t>Лапша гречневая "Соба" с маслом сливочным на полив</t>
  </si>
  <si>
    <t>Каша пшенная молочная с маслом сливочным на полив</t>
  </si>
  <si>
    <t>Чай черный с лимоном, с сахаром</t>
  </si>
  <si>
    <t>20/20</t>
  </si>
  <si>
    <t>Запеканка картофельная с мясом с маслом сливочным на полив</t>
  </si>
  <si>
    <t>Пюре картофельное с маслом сливочным на полив</t>
  </si>
  <si>
    <t>Каша кукурузная молочная с маслом сливочным на полив</t>
  </si>
  <si>
    <t>Каша гречневая рассыпчатая с маслом сливочным на полив</t>
  </si>
  <si>
    <t>Какао с молоком "Несквик"</t>
  </si>
  <si>
    <t>Хинкали из говядины п/ф с маслом сливочным на полив</t>
  </si>
  <si>
    <t>Каша пшенная с маслом сливочным на полив</t>
  </si>
  <si>
    <t>ХОЛОДНАЯ ЗАКУСКА ИЛИ КОНДИТЕРСКОЕ ИЗДЕЛИЕ  (на выбор)</t>
  </si>
  <si>
    <t>Гороховая каша с маслом сливочным на полив</t>
  </si>
  <si>
    <t>Каша манная молочная  с маслом сливочным на полив</t>
  </si>
  <si>
    <t>Тефтели паровые со сливочным маслом на полив</t>
  </si>
  <si>
    <t>Макаронные изделия отварные (рожки) с маслом растительным</t>
  </si>
  <si>
    <t>Каша гречневая с маслом сливочным на полив</t>
  </si>
  <si>
    <t>Сельдь (филе) с маслом растительным</t>
  </si>
  <si>
    <t>25/5</t>
  </si>
  <si>
    <t xml:space="preserve"> ПРИМЕРНОЕ  МЕНЮ /ОБЕД+ДОП. ПИТАНИЕ/</t>
  </si>
  <si>
    <t xml:space="preserve"> для  учащихся с 11 лет и старше г.Нижнекамск  на осенне-зимний период 2021г.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</si>
</sst>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;[Red]0.00"/>
  </numFmts>
  <fonts count="26">
    <font>
      <sz val="11"/>
      <color theme="1"/>
      <name val="Calibri"/>
      <family val="2"/>
      <scheme val="minor"/>
    </font>
    <font>
      <b/>
      <sz val="11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9" fillId="0" borderId="0"/>
    <xf numFmtId="0" fontId="19" fillId="0" borderId="0"/>
    <xf numFmtId="9" fontId="25" fillId="0" borderId="0" applyFont="0" applyFill="0" applyBorder="0" applyAlignment="0" applyProtection="0"/>
  </cellStyleXfs>
  <cellXfs count="3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0" xfId="0" applyNumberFormat="1"/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2" fontId="6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0" xfId="0" applyFont="1"/>
    <xf numFmtId="2" fontId="4" fillId="0" borderId="0" xfId="0" applyNumberFormat="1" applyFont="1" applyAlignment="1"/>
    <xf numFmtId="2" fontId="4" fillId="0" borderId="0" xfId="0" applyNumberFormat="1" applyFont="1"/>
    <xf numFmtId="2" fontId="10" fillId="0" borderId="0" xfId="0" applyNumberFormat="1" applyFont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2" fontId="6" fillId="2" borderId="0" xfId="0" applyNumberFormat="1" applyFont="1" applyFill="1" applyAlignment="1">
      <alignment horizontal="center" vertical="center"/>
    </xf>
    <xf numFmtId="0" fontId="10" fillId="0" borderId="0" xfId="0" applyFont="1"/>
    <xf numFmtId="0" fontId="10" fillId="0" borderId="0" xfId="0" applyFont="1" applyBorder="1"/>
    <xf numFmtId="0" fontId="0" fillId="0" borderId="0" xfId="0" applyFont="1"/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 applyBorder="1"/>
    <xf numFmtId="0" fontId="11" fillId="0" borderId="0" xfId="0" applyFont="1" applyBorder="1"/>
    <xf numFmtId="2" fontId="11" fillId="0" borderId="0" xfId="0" applyNumberFormat="1" applyFont="1" applyAlignment="1">
      <alignment horizontal="center"/>
    </xf>
    <xf numFmtId="0" fontId="7" fillId="0" borderId="0" xfId="0" applyFont="1" applyBorder="1"/>
    <xf numFmtId="2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2" fontId="10" fillId="0" borderId="0" xfId="0" applyNumberFormat="1" applyFont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2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0" fillId="0" borderId="0" xfId="0" applyFill="1"/>
    <xf numFmtId="49" fontId="3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0" xfId="0" applyNumberFormat="1" applyFont="1" applyFill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0" borderId="0" xfId="0" applyFont="1" applyFill="1" applyBorder="1"/>
    <xf numFmtId="0" fontId="0" fillId="0" borderId="0" xfId="0" applyFont="1" applyFill="1"/>
    <xf numFmtId="0" fontId="10" fillId="0" borderId="0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2" fontId="14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0" fontId="14" fillId="3" borderId="0" xfId="0" applyFont="1" applyFill="1" applyAlignment="1">
      <alignment horizontal="left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2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/>
    </xf>
    <xf numFmtId="2" fontId="14" fillId="3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2" fontId="10" fillId="2" borderId="0" xfId="0" applyNumberFormat="1" applyFont="1" applyFill="1" applyAlignment="1">
      <alignment horizontal="center" vertical="center"/>
    </xf>
    <xf numFmtId="0" fontId="17" fillId="2" borderId="0" xfId="0" applyFont="1" applyFill="1"/>
    <xf numFmtId="49" fontId="14" fillId="3" borderId="0" xfId="0" applyNumberFormat="1" applyFont="1" applyFill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14" fillId="3" borderId="0" xfId="0" applyFont="1" applyFill="1"/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Border="1"/>
    <xf numFmtId="0" fontId="0" fillId="3" borderId="0" xfId="0" applyFont="1" applyFill="1"/>
    <xf numFmtId="0" fontId="10" fillId="3" borderId="0" xfId="0" applyFont="1" applyFill="1" applyBorder="1" applyAlignment="1">
      <alignment horizontal="center"/>
    </xf>
    <xf numFmtId="2" fontId="10" fillId="3" borderId="0" xfId="0" applyNumberFormat="1" applyFont="1" applyFill="1" applyBorder="1" applyAlignment="1">
      <alignment horizontal="center"/>
    </xf>
    <xf numFmtId="2" fontId="10" fillId="3" borderId="0" xfId="0" applyNumberFormat="1" applyFont="1" applyFill="1" applyAlignment="1">
      <alignment horizontal="center"/>
    </xf>
    <xf numFmtId="0" fontId="0" fillId="3" borderId="0" xfId="0" applyFill="1"/>
    <xf numFmtId="2" fontId="15" fillId="2" borderId="0" xfId="0" applyNumberFormat="1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2" fontId="15" fillId="3" borderId="0" xfId="0" applyNumberFormat="1" applyFont="1" applyFill="1" applyAlignment="1">
      <alignment horizontal="center" vertical="center"/>
    </xf>
    <xf numFmtId="0" fontId="17" fillId="3" borderId="0" xfId="0" applyFont="1" applyFill="1"/>
    <xf numFmtId="0" fontId="14" fillId="2" borderId="0" xfId="0" applyFont="1" applyFill="1" applyBorder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top"/>
    </xf>
    <xf numFmtId="0" fontId="11" fillId="3" borderId="0" xfId="0" applyFont="1" applyFill="1" applyBorder="1" applyAlignment="1">
      <alignment horizontal="center"/>
    </xf>
    <xf numFmtId="0" fontId="11" fillId="3" borderId="0" xfId="0" applyNumberFormat="1" applyFont="1" applyFill="1" applyBorder="1"/>
    <xf numFmtId="0" fontId="11" fillId="3" borderId="0" xfId="0" applyNumberFormat="1" applyFont="1" applyFill="1" applyBorder="1" applyAlignment="1">
      <alignment horizontal="center"/>
    </xf>
    <xf numFmtId="2" fontId="11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0" fontId="14" fillId="3" borderId="0" xfId="0" applyNumberFormat="1" applyFont="1" applyFill="1" applyBorder="1"/>
    <xf numFmtId="0" fontId="14" fillId="3" borderId="0" xfId="0" applyNumberFormat="1" applyFont="1" applyFill="1" applyBorder="1" applyAlignment="1">
      <alignment horizontal="center"/>
    </xf>
    <xf numFmtId="2" fontId="1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left"/>
    </xf>
    <xf numFmtId="0" fontId="15" fillId="3" borderId="0" xfId="0" applyFont="1" applyFill="1" applyAlignment="1">
      <alignment horizontal="center"/>
    </xf>
    <xf numFmtId="2" fontId="14" fillId="3" borderId="0" xfId="1" applyNumberFormat="1" applyFont="1" applyFill="1" applyBorder="1" applyAlignment="1">
      <alignment horizontal="center" vertical="center"/>
    </xf>
    <xf numFmtId="49" fontId="3" fillId="3" borderId="0" xfId="0" applyNumberFormat="1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2" fontId="4" fillId="3" borderId="0" xfId="0" applyNumberFormat="1" applyFont="1" applyFill="1" applyAlignment="1">
      <alignment horizontal="center"/>
    </xf>
    <xf numFmtId="49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/>
    <xf numFmtId="0" fontId="18" fillId="3" borderId="0" xfId="0" applyFont="1" applyFill="1" applyBorder="1"/>
    <xf numFmtId="0" fontId="15" fillId="3" borderId="0" xfId="0" applyFont="1" applyFill="1"/>
    <xf numFmtId="0" fontId="15" fillId="3" borderId="0" xfId="0" applyFont="1" applyFill="1" applyBorder="1" applyAlignment="1">
      <alignment vertical="top" wrapText="1"/>
    </xf>
    <xf numFmtId="2" fontId="15" fillId="3" borderId="0" xfId="0" applyNumberFormat="1" applyFont="1" applyFill="1" applyBorder="1" applyAlignment="1">
      <alignment horizontal="center"/>
    </xf>
    <xf numFmtId="2" fontId="15" fillId="3" borderId="0" xfId="0" applyNumberFormat="1" applyFont="1" applyFill="1" applyAlignment="1">
      <alignment horizontal="center"/>
    </xf>
    <xf numFmtId="49" fontId="14" fillId="3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2" fontId="0" fillId="3" borderId="0" xfId="0" applyNumberFormat="1" applyFill="1"/>
    <xf numFmtId="2" fontId="0" fillId="0" borderId="0" xfId="0" applyNumberFormat="1" applyFill="1"/>
    <xf numFmtId="2" fontId="15" fillId="3" borderId="0" xfId="0" applyNumberFormat="1" applyFont="1" applyFill="1" applyAlignment="1">
      <alignment horizontal="left" vertical="center"/>
    </xf>
    <xf numFmtId="2" fontId="14" fillId="3" borderId="0" xfId="0" applyNumberFormat="1" applyFont="1" applyFill="1"/>
    <xf numFmtId="2" fontId="11" fillId="0" borderId="0" xfId="0" applyNumberFormat="1" applyFont="1" applyBorder="1"/>
    <xf numFmtId="2" fontId="11" fillId="0" borderId="0" xfId="0" applyNumberFormat="1" applyFont="1"/>
    <xf numFmtId="2" fontId="0" fillId="0" borderId="0" xfId="0" applyNumberFormat="1" applyFill="1" applyAlignment="1">
      <alignment vertic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 vertical="center" wrapText="1"/>
    </xf>
    <xf numFmtId="2" fontId="15" fillId="3" borderId="0" xfId="0" applyNumberFormat="1" applyFont="1" applyFill="1" applyAlignment="1">
      <alignment horizontal="left"/>
    </xf>
    <xf numFmtId="2" fontId="17" fillId="2" borderId="0" xfId="0" applyNumberFormat="1" applyFont="1" applyFill="1"/>
    <xf numFmtId="2" fontId="14" fillId="3" borderId="0" xfId="0" applyNumberFormat="1" applyFont="1" applyFill="1" applyAlignment="1">
      <alignment horizontal="left"/>
    </xf>
    <xf numFmtId="2" fontId="15" fillId="2" borderId="0" xfId="0" applyNumberFormat="1" applyFont="1" applyFill="1" applyAlignment="1">
      <alignment horizontal="left" vertical="center"/>
    </xf>
    <xf numFmtId="2" fontId="10" fillId="0" borderId="0" xfId="0" applyNumberFormat="1" applyFont="1"/>
    <xf numFmtId="2" fontId="0" fillId="0" borderId="0" xfId="0" applyNumberFormat="1" applyFont="1"/>
    <xf numFmtId="2" fontId="2" fillId="0" borderId="0" xfId="0" applyNumberFormat="1" applyFont="1"/>
    <xf numFmtId="2" fontId="15" fillId="3" borderId="0" xfId="0" applyNumberFormat="1" applyFont="1" applyFill="1" applyBorder="1" applyAlignment="1">
      <alignment horizontal="center" vertical="center"/>
    </xf>
    <xf numFmtId="2" fontId="15" fillId="2" borderId="0" xfId="0" applyNumberFormat="1" applyFont="1" applyFill="1" applyAlignment="1">
      <alignment horizontal="left"/>
    </xf>
    <xf numFmtId="2" fontId="0" fillId="0" borderId="0" xfId="0" applyNumberFormat="1" applyAlignment="1">
      <alignment vertical="center"/>
    </xf>
    <xf numFmtId="2" fontId="17" fillId="3" borderId="0" xfId="0" applyNumberFormat="1" applyFont="1" applyFill="1"/>
    <xf numFmtId="2" fontId="0" fillId="0" borderId="0" xfId="0" applyNumberFormat="1" applyAlignment="1">
      <alignment horizontal="center"/>
    </xf>
    <xf numFmtId="2" fontId="14" fillId="3" borderId="0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/>
    <xf numFmtId="2" fontId="0" fillId="2" borderId="0" xfId="0" applyNumberFormat="1" applyFill="1"/>
    <xf numFmtId="2" fontId="15" fillId="3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4" fillId="0" borderId="0" xfId="0" applyNumberFormat="1" applyFont="1" applyFill="1"/>
    <xf numFmtId="0" fontId="14" fillId="0" borderId="0" xfId="0" applyFont="1" applyFill="1"/>
    <xf numFmtId="0" fontId="14" fillId="3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2" fontId="15" fillId="0" borderId="0" xfId="0" applyNumberFormat="1" applyFont="1" applyFill="1" applyAlignment="1">
      <alignment horizontal="left" vertical="center"/>
    </xf>
    <xf numFmtId="2" fontId="15" fillId="0" borderId="0" xfId="0" applyNumberFormat="1" applyFont="1" applyFill="1" applyAlignment="1">
      <alignment horizontal="left"/>
    </xf>
    <xf numFmtId="0" fontId="14" fillId="6" borderId="0" xfId="0" applyFont="1" applyFill="1" applyAlignment="1">
      <alignment horizontal="left"/>
    </xf>
    <xf numFmtId="0" fontId="16" fillId="6" borderId="0" xfId="0" applyFont="1" applyFill="1" applyAlignment="1">
      <alignment horizontal="center" vertical="center"/>
    </xf>
    <xf numFmtId="2" fontId="15" fillId="6" borderId="0" xfId="0" applyNumberFormat="1" applyFont="1" applyFill="1" applyAlignment="1">
      <alignment horizontal="left" vertical="center"/>
    </xf>
    <xf numFmtId="2" fontId="15" fillId="6" borderId="0" xfId="0" applyNumberFormat="1" applyFont="1" applyFill="1" applyAlignment="1">
      <alignment horizontal="left"/>
    </xf>
    <xf numFmtId="0" fontId="15" fillId="6" borderId="0" xfId="0" applyFont="1" applyFill="1" applyAlignment="1">
      <alignment horizontal="left"/>
    </xf>
    <xf numFmtId="2" fontId="14" fillId="6" borderId="0" xfId="0" applyNumberFormat="1" applyFont="1" applyFill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2" fontId="20" fillId="0" borderId="0" xfId="0" applyNumberFormat="1" applyFont="1" applyBorder="1" applyAlignment="1">
      <alignment horizontal="center" vertical="center"/>
    </xf>
    <xf numFmtId="2" fontId="20" fillId="3" borderId="0" xfId="0" applyNumberFormat="1" applyFont="1" applyFill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2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2" fontId="20" fillId="3" borderId="0" xfId="0" applyNumberFormat="1" applyFont="1" applyFill="1" applyBorder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/>
    </xf>
    <xf numFmtId="165" fontId="21" fillId="4" borderId="0" xfId="0" applyNumberFormat="1" applyFont="1" applyFill="1" applyBorder="1" applyAlignment="1">
      <alignment horizontal="center"/>
    </xf>
    <xf numFmtId="165" fontId="21" fillId="0" borderId="0" xfId="0" applyNumberFormat="1" applyFont="1" applyBorder="1" applyAlignment="1">
      <alignment horizontal="center"/>
    </xf>
    <xf numFmtId="0" fontId="20" fillId="0" borderId="0" xfId="0" applyFont="1" applyBorder="1"/>
    <xf numFmtId="2" fontId="20" fillId="0" borderId="0" xfId="0" applyNumberFormat="1" applyFont="1" applyFill="1" applyBorder="1" applyAlignment="1">
      <alignment horizontal="center"/>
    </xf>
    <xf numFmtId="2" fontId="21" fillId="4" borderId="0" xfId="0" applyNumberFormat="1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2" fontId="20" fillId="2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vertical="center"/>
    </xf>
    <xf numFmtId="0" fontId="0" fillId="0" borderId="0" xfId="0" applyBorder="1"/>
    <xf numFmtId="2" fontId="22" fillId="3" borderId="0" xfId="0" applyNumberFormat="1" applyFont="1" applyFill="1" applyBorder="1" applyAlignment="1">
      <alignment horizontal="center" vertical="center"/>
    </xf>
    <xf numFmtId="2" fontId="20" fillId="5" borderId="0" xfId="0" applyNumberFormat="1" applyFont="1" applyFill="1" applyBorder="1" applyAlignment="1">
      <alignment horizontal="center"/>
    </xf>
    <xf numFmtId="2" fontId="21" fillId="2" borderId="0" xfId="0" applyNumberFormat="1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>
      <alignment horizontal="center"/>
    </xf>
    <xf numFmtId="2" fontId="21" fillId="4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/>
    </xf>
    <xf numFmtId="2" fontId="21" fillId="2" borderId="0" xfId="0" applyNumberFormat="1" applyFont="1" applyFill="1" applyBorder="1" applyAlignment="1">
      <alignment horizontal="center"/>
    </xf>
    <xf numFmtId="2" fontId="20" fillId="2" borderId="0" xfId="0" applyNumberFormat="1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14" fillId="0" borderId="0" xfId="0" applyFont="1" applyFill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2" fontId="15" fillId="0" borderId="0" xfId="0" applyNumberFormat="1" applyFont="1" applyFill="1" applyAlignment="1">
      <alignment horizontal="center"/>
    </xf>
    <xf numFmtId="2" fontId="15" fillId="0" borderId="0" xfId="0" applyNumberFormat="1" applyFont="1" applyFill="1"/>
    <xf numFmtId="0" fontId="15" fillId="0" borderId="0" xfId="0" applyFont="1" applyFill="1"/>
    <xf numFmtId="2" fontId="16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2" fontId="14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 wrapText="1"/>
    </xf>
    <xf numFmtId="0" fontId="24" fillId="0" borderId="0" xfId="0" applyFont="1" applyFill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2" fontId="15" fillId="0" borderId="0" xfId="0" applyNumberFormat="1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5" fontId="16" fillId="0" borderId="0" xfId="0" applyNumberFormat="1" applyFont="1" applyFill="1" applyBorder="1" applyAlignment="1">
      <alignment horizontal="center"/>
    </xf>
    <xf numFmtId="2" fontId="14" fillId="0" borderId="0" xfId="0" applyNumberFormat="1" applyFont="1" applyFill="1" applyBorder="1"/>
    <xf numFmtId="2" fontId="16" fillId="0" borderId="0" xfId="0" applyNumberFormat="1" applyFont="1" applyFill="1"/>
    <xf numFmtId="2" fontId="15" fillId="0" borderId="0" xfId="0" applyNumberFormat="1" applyFont="1" applyFill="1" applyAlignment="1"/>
    <xf numFmtId="0" fontId="14" fillId="0" borderId="0" xfId="0" applyFont="1" applyFill="1" applyAlignment="1">
      <alignment horizontal="left" vertical="center"/>
    </xf>
    <xf numFmtId="2" fontId="14" fillId="0" borderId="0" xfId="0" applyNumberFormat="1" applyFont="1" applyFill="1" applyAlignment="1">
      <alignment horizontal="left"/>
    </xf>
    <xf numFmtId="0" fontId="14" fillId="0" borderId="0" xfId="0" applyNumberFormat="1" applyFont="1" applyFill="1" applyBorder="1"/>
    <xf numFmtId="0" fontId="14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Border="1"/>
    <xf numFmtId="0" fontId="15" fillId="0" borderId="0" xfId="0" applyFont="1" applyFill="1" applyAlignment="1">
      <alignment horizontal="left" vertical="center"/>
    </xf>
    <xf numFmtId="2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2" fontId="15" fillId="0" borderId="0" xfId="0" applyNumberFormat="1" applyFont="1" applyFill="1" applyBorder="1"/>
    <xf numFmtId="2" fontId="18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2" fontId="18" fillId="0" borderId="0" xfId="0" applyNumberFormat="1" applyFont="1" applyFill="1" applyAlignment="1">
      <alignment horizontal="center" vertical="center"/>
    </xf>
    <xf numFmtId="2" fontId="14" fillId="0" borderId="0" xfId="1" applyNumberFormat="1" applyFont="1" applyFill="1" applyBorder="1" applyAlignment="1">
      <alignment horizontal="center" vertical="center"/>
    </xf>
    <xf numFmtId="0" fontId="18" fillId="0" borderId="0" xfId="0" applyFont="1" applyFill="1" applyBorder="1"/>
    <xf numFmtId="2" fontId="15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left"/>
    </xf>
    <xf numFmtId="2" fontId="14" fillId="0" borderId="0" xfId="0" applyNumberFormat="1" applyFont="1" applyFill="1" applyBorder="1" applyAlignment="1">
      <alignment horizontal="left"/>
    </xf>
    <xf numFmtId="1" fontId="16" fillId="0" borderId="0" xfId="0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/>
    <xf numFmtId="2" fontId="14" fillId="0" borderId="0" xfId="2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2" fontId="20" fillId="0" borderId="0" xfId="0" applyNumberFormat="1" applyFont="1" applyFill="1" applyAlignment="1">
      <alignment horizontal="center" vertical="center"/>
    </xf>
    <xf numFmtId="2" fontId="20" fillId="0" borderId="0" xfId="0" applyNumberFormat="1" applyFont="1" applyFill="1" applyAlignment="1">
      <alignment horizontal="left" vertical="center"/>
    </xf>
    <xf numFmtId="2" fontId="20" fillId="0" borderId="0" xfId="0" applyNumberFormat="1" applyFont="1" applyFill="1" applyAlignment="1">
      <alignment horizontal="center"/>
    </xf>
    <xf numFmtId="9" fontId="16" fillId="0" borderId="0" xfId="0" applyNumberFormat="1" applyFont="1" applyFill="1" applyAlignment="1">
      <alignment horizontal="center"/>
    </xf>
    <xf numFmtId="9" fontId="16" fillId="0" borderId="0" xfId="3" applyFont="1" applyFill="1" applyBorder="1" applyAlignment="1">
      <alignment horizontal="center"/>
    </xf>
    <xf numFmtId="9" fontId="16" fillId="0" borderId="0" xfId="3" applyFont="1" applyFill="1" applyAlignment="1">
      <alignment horizontal="center"/>
    </xf>
    <xf numFmtId="9" fontId="18" fillId="0" borderId="0" xfId="3" applyFont="1" applyFill="1"/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vertical="center"/>
    </xf>
    <xf numFmtId="0" fontId="14" fillId="0" borderId="0" xfId="0" applyNumberFormat="1" applyFont="1" applyFill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vertical="top" wrapText="1"/>
    </xf>
    <xf numFmtId="0" fontId="14" fillId="3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0" fillId="0" borderId="0" xfId="0" applyFont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14" fillId="3" borderId="0" xfId="0" applyFont="1" applyFill="1" applyAlignment="1">
      <alignment horizontal="left"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4" fillId="3" borderId="0" xfId="0" applyFont="1" applyFill="1" applyAlignment="1">
      <alignment horizontal="left" vertical="center" wrapText="1"/>
    </xf>
    <xf numFmtId="0" fontId="15" fillId="6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2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19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M11" sqref="M11"/>
    </sheetView>
  </sheetViews>
  <sheetFormatPr defaultRowHeight="15.75"/>
  <cols>
    <col min="1" max="3" width="9.140625" style="244"/>
    <col min="4" max="4" width="34.140625" style="244" customWidth="1"/>
    <col min="5" max="5" width="9.5703125" style="277" customWidth="1"/>
    <col min="6" max="6" width="12" style="278" customWidth="1"/>
    <col min="7" max="7" width="7.7109375" style="244" customWidth="1"/>
    <col min="8" max="8" width="6.85546875" style="244" customWidth="1"/>
    <col min="9" max="9" width="11.140625" style="244" customWidth="1"/>
    <col min="10" max="10" width="8.7109375" style="244" customWidth="1"/>
    <col min="11" max="11" width="8.140625" style="244" customWidth="1"/>
    <col min="12" max="12" width="7.42578125" style="244" customWidth="1"/>
    <col min="13" max="13" width="7.28515625" style="244" customWidth="1"/>
    <col min="14" max="14" width="7.5703125" style="244" customWidth="1"/>
    <col min="15" max="15" width="7.85546875" style="244" customWidth="1"/>
    <col min="16" max="16" width="8.42578125" style="244" customWidth="1"/>
    <col min="17" max="17" width="8.5703125" style="244" customWidth="1"/>
    <col min="18" max="18" width="8.7109375" style="244" customWidth="1"/>
    <col min="19" max="16384" width="9.140625" style="244"/>
  </cols>
  <sheetData>
    <row r="1" spans="1:19" ht="17.25" customHeight="1">
      <c r="A1" s="322"/>
      <c r="B1" s="323"/>
      <c r="C1" s="323"/>
      <c r="D1" s="323"/>
      <c r="E1" s="323"/>
      <c r="F1" s="323"/>
      <c r="G1" s="323"/>
      <c r="H1" s="323"/>
      <c r="I1" s="323"/>
      <c r="J1" s="323"/>
    </row>
    <row r="2" spans="1:19" ht="18" customHeight="1">
      <c r="A2" s="324" t="s">
        <v>195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</row>
    <row r="3" spans="1:19" ht="15.75" customHeight="1">
      <c r="A3" s="324" t="s">
        <v>196</v>
      </c>
      <c r="B3" s="324"/>
      <c r="C3" s="324"/>
      <c r="D3" s="324"/>
      <c r="E3" s="324"/>
      <c r="F3" s="324"/>
      <c r="G3" s="324"/>
      <c r="H3" s="324"/>
      <c r="I3" s="324"/>
      <c r="J3" s="324"/>
      <c r="K3" s="324"/>
    </row>
    <row r="4" spans="1:19">
      <c r="A4" s="324" t="s">
        <v>83</v>
      </c>
      <c r="B4" s="324"/>
      <c r="C4" s="308"/>
      <c r="D4" s="308"/>
      <c r="E4" s="308"/>
      <c r="F4" s="308"/>
      <c r="G4" s="308"/>
      <c r="H4" s="308"/>
      <c r="I4" s="308"/>
      <c r="J4" s="308"/>
      <c r="K4" s="308"/>
    </row>
    <row r="5" spans="1:19">
      <c r="A5" s="308"/>
      <c r="B5" s="308"/>
      <c r="C5" s="308"/>
      <c r="D5" s="308"/>
      <c r="E5" s="308"/>
      <c r="F5" s="256"/>
      <c r="G5" s="308"/>
      <c r="H5" s="308"/>
      <c r="I5" s="308"/>
      <c r="J5" s="308"/>
      <c r="K5" s="308"/>
    </row>
    <row r="6" spans="1:19">
      <c r="A6" s="257" t="s">
        <v>85</v>
      </c>
      <c r="B6" s="190"/>
      <c r="C6" s="190"/>
      <c r="D6" s="190"/>
      <c r="E6" s="255"/>
      <c r="F6" s="245"/>
      <c r="G6" s="259"/>
    </row>
    <row r="7" spans="1:19">
      <c r="A7" s="259"/>
      <c r="B7" s="190"/>
      <c r="C7" s="190"/>
      <c r="D7" s="190"/>
      <c r="E7" s="255"/>
      <c r="F7" s="245"/>
      <c r="G7" s="259"/>
    </row>
    <row r="8" spans="1:19" ht="25.5" customHeight="1">
      <c r="A8" s="260" t="s">
        <v>0</v>
      </c>
      <c r="B8" s="260"/>
      <c r="C8" s="260"/>
      <c r="D8" s="259"/>
      <c r="E8" s="192" t="s">
        <v>1</v>
      </c>
      <c r="F8" s="261" t="s">
        <v>2</v>
      </c>
      <c r="G8" s="307" t="s">
        <v>7</v>
      </c>
      <c r="H8" s="307" t="s">
        <v>8</v>
      </c>
      <c r="I8" s="307" t="s">
        <v>9</v>
      </c>
      <c r="J8" s="307" t="s">
        <v>10</v>
      </c>
      <c r="K8" s="307" t="s">
        <v>21</v>
      </c>
      <c r="L8" s="307" t="s">
        <v>22</v>
      </c>
      <c r="M8" s="307" t="s">
        <v>23</v>
      </c>
      <c r="N8" s="307" t="s">
        <v>24</v>
      </c>
      <c r="O8" s="307" t="s">
        <v>25</v>
      </c>
      <c r="P8" s="307" t="s">
        <v>26</v>
      </c>
      <c r="Q8" s="307" t="s">
        <v>27</v>
      </c>
      <c r="R8" s="307" t="s">
        <v>28</v>
      </c>
    </row>
    <row r="9" spans="1:19">
      <c r="A9" s="190"/>
      <c r="B9" s="259" t="s">
        <v>32</v>
      </c>
      <c r="C9" s="190"/>
      <c r="D9" s="190"/>
      <c r="E9" s="255"/>
      <c r="F9" s="262"/>
      <c r="G9" s="259"/>
      <c r="H9" s="259"/>
      <c r="I9" s="259"/>
      <c r="J9" s="255"/>
    </row>
    <row r="10" spans="1:19" ht="18.75" customHeight="1">
      <c r="A10" s="310" t="s">
        <v>30</v>
      </c>
      <c r="B10" s="254"/>
      <c r="C10" s="254"/>
      <c r="D10" s="254"/>
      <c r="E10" s="239">
        <v>120</v>
      </c>
      <c r="F10" s="240"/>
      <c r="G10" s="241">
        <v>0.48</v>
      </c>
      <c r="H10" s="241">
        <v>0.48</v>
      </c>
      <c r="I10" s="241">
        <v>11.76</v>
      </c>
      <c r="J10" s="241">
        <v>56</v>
      </c>
      <c r="K10" s="263">
        <v>0.04</v>
      </c>
      <c r="L10" s="263">
        <v>12</v>
      </c>
      <c r="M10" s="263"/>
      <c r="N10" s="263">
        <v>0.24</v>
      </c>
      <c r="O10" s="263">
        <v>19.2</v>
      </c>
      <c r="P10" s="263">
        <v>13.2</v>
      </c>
      <c r="Q10" s="263">
        <v>10.8</v>
      </c>
      <c r="R10" s="263">
        <v>2.64</v>
      </c>
      <c r="S10" s="243"/>
    </row>
    <row r="11" spans="1:19">
      <c r="A11" s="190" t="s">
        <v>82</v>
      </c>
      <c r="E11" s="187">
        <v>50</v>
      </c>
      <c r="F11" s="251"/>
      <c r="G11" s="252">
        <v>0.89</v>
      </c>
      <c r="H11" s="252">
        <v>9.15</v>
      </c>
      <c r="I11" s="252">
        <v>3.06</v>
      </c>
      <c r="J11" s="252">
        <v>101</v>
      </c>
      <c r="K11" s="242">
        <v>0.05</v>
      </c>
      <c r="L11" s="242">
        <v>16.38</v>
      </c>
      <c r="M11" s="242">
        <v>0.18</v>
      </c>
      <c r="N11" s="242">
        <v>0.45</v>
      </c>
      <c r="O11" s="242">
        <v>40.5</v>
      </c>
      <c r="P11" s="242">
        <v>29.7</v>
      </c>
      <c r="Q11" s="242">
        <v>15.3</v>
      </c>
      <c r="R11" s="242">
        <v>0.72</v>
      </c>
      <c r="S11" s="243"/>
    </row>
    <row r="12" spans="1:19">
      <c r="A12" s="190"/>
      <c r="E12" s="187"/>
      <c r="F12" s="245"/>
      <c r="G12" s="188">
        <f>SUM(G10:G11)/2</f>
        <v>0.68500000000000005</v>
      </c>
      <c r="H12" s="188">
        <f t="shared" ref="H12:R12" si="0">SUM(H10:H11)/2</f>
        <v>4.8150000000000004</v>
      </c>
      <c r="I12" s="188">
        <f t="shared" si="0"/>
        <v>7.41</v>
      </c>
      <c r="J12" s="188">
        <f t="shared" si="0"/>
        <v>78.5</v>
      </c>
      <c r="K12" s="188">
        <f t="shared" si="0"/>
        <v>4.4999999999999998E-2</v>
      </c>
      <c r="L12" s="188">
        <f t="shared" si="0"/>
        <v>14.19</v>
      </c>
      <c r="M12" s="188">
        <f t="shared" si="0"/>
        <v>0.09</v>
      </c>
      <c r="N12" s="188">
        <f t="shared" si="0"/>
        <v>0.34499999999999997</v>
      </c>
      <c r="O12" s="188">
        <f t="shared" si="0"/>
        <v>29.85</v>
      </c>
      <c r="P12" s="188">
        <f t="shared" si="0"/>
        <v>21.45</v>
      </c>
      <c r="Q12" s="188">
        <f t="shared" si="0"/>
        <v>13.05</v>
      </c>
      <c r="R12" s="188">
        <f t="shared" si="0"/>
        <v>1.6800000000000002</v>
      </c>
      <c r="S12" s="243"/>
    </row>
    <row r="13" spans="1:19">
      <c r="A13" s="190"/>
      <c r="B13" s="259" t="s">
        <v>31</v>
      </c>
      <c r="C13" s="190"/>
      <c r="D13" s="190"/>
      <c r="E13" s="187"/>
      <c r="F13" s="251"/>
      <c r="G13" s="252"/>
      <c r="H13" s="252"/>
      <c r="I13" s="252"/>
      <c r="J13" s="252"/>
      <c r="K13" s="242"/>
      <c r="L13" s="242"/>
      <c r="M13" s="242"/>
      <c r="N13" s="242"/>
      <c r="O13" s="242"/>
      <c r="P13" s="242"/>
      <c r="Q13" s="242"/>
      <c r="R13" s="242"/>
      <c r="S13" s="243"/>
    </row>
    <row r="14" spans="1:19" ht="18.75" customHeight="1">
      <c r="A14" s="325" t="s">
        <v>50</v>
      </c>
      <c r="B14" s="326"/>
      <c r="C14" s="326"/>
      <c r="D14" s="326"/>
      <c r="E14" s="239" t="s">
        <v>12</v>
      </c>
      <c r="F14" s="240"/>
      <c r="G14" s="241">
        <v>2.4300000000000002</v>
      </c>
      <c r="H14" s="241">
        <v>2.94</v>
      </c>
      <c r="I14" s="241">
        <v>17.54</v>
      </c>
      <c r="J14" s="241">
        <v>118.5</v>
      </c>
      <c r="K14" s="242">
        <v>0.13</v>
      </c>
      <c r="L14" s="242">
        <v>12.48</v>
      </c>
      <c r="M14" s="242"/>
      <c r="N14" s="242">
        <v>1.32</v>
      </c>
      <c r="O14" s="242">
        <v>31.66</v>
      </c>
      <c r="P14" s="242">
        <v>80.83</v>
      </c>
      <c r="Q14" s="242">
        <v>32.65</v>
      </c>
      <c r="R14" s="242">
        <v>1.24</v>
      </c>
      <c r="S14" s="243"/>
    </row>
    <row r="15" spans="1:19">
      <c r="A15" s="190"/>
      <c r="E15" s="187"/>
      <c r="F15" s="245"/>
      <c r="G15" s="188">
        <f>SUM(G14)</f>
        <v>2.4300000000000002</v>
      </c>
      <c r="H15" s="188">
        <f t="shared" ref="H15:R15" si="1">SUM(H14)</f>
        <v>2.94</v>
      </c>
      <c r="I15" s="188">
        <f t="shared" si="1"/>
        <v>17.54</v>
      </c>
      <c r="J15" s="188">
        <f t="shared" si="1"/>
        <v>118.5</v>
      </c>
      <c r="K15" s="188">
        <f t="shared" si="1"/>
        <v>0.13</v>
      </c>
      <c r="L15" s="188">
        <f t="shared" si="1"/>
        <v>12.48</v>
      </c>
      <c r="M15" s="188">
        <f t="shared" si="1"/>
        <v>0</v>
      </c>
      <c r="N15" s="188">
        <f t="shared" si="1"/>
        <v>1.32</v>
      </c>
      <c r="O15" s="188">
        <f t="shared" si="1"/>
        <v>31.66</v>
      </c>
      <c r="P15" s="188">
        <f t="shared" si="1"/>
        <v>80.83</v>
      </c>
      <c r="Q15" s="188">
        <f t="shared" si="1"/>
        <v>32.65</v>
      </c>
      <c r="R15" s="188">
        <f t="shared" si="1"/>
        <v>1.24</v>
      </c>
      <c r="S15" s="243"/>
    </row>
    <row r="16" spans="1:19">
      <c r="A16" s="190"/>
      <c r="E16" s="187"/>
      <c r="F16" s="251"/>
      <c r="G16" s="252"/>
      <c r="H16" s="252"/>
      <c r="I16" s="252"/>
      <c r="J16" s="252"/>
      <c r="K16" s="242"/>
      <c r="L16" s="242"/>
      <c r="M16" s="242"/>
      <c r="N16" s="242"/>
      <c r="O16" s="242"/>
      <c r="P16" s="242"/>
      <c r="Q16" s="242"/>
      <c r="R16" s="242"/>
      <c r="S16" s="243"/>
    </row>
    <row r="17" spans="1:19">
      <c r="A17" s="190"/>
      <c r="B17" s="259" t="s">
        <v>34</v>
      </c>
      <c r="C17" s="190"/>
      <c r="D17" s="190"/>
      <c r="E17" s="187"/>
      <c r="F17" s="245"/>
      <c r="G17" s="188"/>
      <c r="H17" s="188"/>
      <c r="I17" s="188"/>
      <c r="J17" s="188"/>
      <c r="K17" s="242"/>
      <c r="L17" s="242"/>
      <c r="M17" s="242"/>
      <c r="N17" s="242"/>
      <c r="O17" s="242"/>
      <c r="P17" s="242"/>
      <c r="Q17" s="242"/>
      <c r="R17" s="242"/>
      <c r="S17" s="243"/>
    </row>
    <row r="18" spans="1:19" ht="21" customHeight="1">
      <c r="A18" s="325" t="s">
        <v>11</v>
      </c>
      <c r="B18" s="326"/>
      <c r="C18" s="326"/>
      <c r="D18" s="326"/>
      <c r="E18" s="239" t="s">
        <v>15</v>
      </c>
      <c r="F18" s="240"/>
      <c r="G18" s="241">
        <v>26.59</v>
      </c>
      <c r="H18" s="241">
        <v>8.2100000000000009</v>
      </c>
      <c r="I18" s="241">
        <v>0.8</v>
      </c>
      <c r="J18" s="241">
        <v>183</v>
      </c>
      <c r="K18" s="263">
        <v>0.08</v>
      </c>
      <c r="L18" s="263">
        <v>8.42</v>
      </c>
      <c r="M18" s="263">
        <v>32.950000000000003</v>
      </c>
      <c r="N18" s="263">
        <v>0.86</v>
      </c>
      <c r="O18" s="263">
        <v>36.200000000000003</v>
      </c>
      <c r="P18" s="263">
        <v>142.5</v>
      </c>
      <c r="Q18" s="263">
        <v>29.4</v>
      </c>
      <c r="R18" s="263">
        <v>1.89</v>
      </c>
      <c r="S18" s="243"/>
    </row>
    <row r="19" spans="1:19">
      <c r="A19" s="190" t="s">
        <v>14</v>
      </c>
      <c r="B19" s="190"/>
      <c r="C19" s="190"/>
      <c r="D19" s="190"/>
      <c r="E19" s="187" t="s">
        <v>16</v>
      </c>
      <c r="F19" s="251"/>
      <c r="G19" s="252">
        <v>13.9</v>
      </c>
      <c r="H19" s="252">
        <v>11.8</v>
      </c>
      <c r="I19" s="252">
        <v>3</v>
      </c>
      <c r="J19" s="252">
        <v>162</v>
      </c>
      <c r="K19" s="242">
        <v>0.02</v>
      </c>
      <c r="L19" s="242">
        <v>0.33</v>
      </c>
      <c r="M19" s="242"/>
      <c r="N19" s="242">
        <v>0.4</v>
      </c>
      <c r="O19" s="242">
        <v>6.08</v>
      </c>
      <c r="P19" s="242">
        <v>119.7</v>
      </c>
      <c r="Q19" s="242">
        <v>15.9</v>
      </c>
      <c r="R19" s="242">
        <v>1.9</v>
      </c>
      <c r="S19" s="243"/>
    </row>
    <row r="20" spans="1:19">
      <c r="A20" s="190"/>
      <c r="B20" s="190"/>
      <c r="C20" s="190"/>
      <c r="D20" s="190"/>
      <c r="E20" s="187"/>
      <c r="F20" s="245"/>
      <c r="G20" s="188">
        <f>SUM(G18:G19)/2</f>
        <v>20.245000000000001</v>
      </c>
      <c r="H20" s="188">
        <f t="shared" ref="H20:R20" si="2">SUM(H18:H19)/2</f>
        <v>10.005000000000001</v>
      </c>
      <c r="I20" s="188">
        <f t="shared" si="2"/>
        <v>1.9</v>
      </c>
      <c r="J20" s="188">
        <f t="shared" si="2"/>
        <v>172.5</v>
      </c>
      <c r="K20" s="188">
        <f t="shared" si="2"/>
        <v>0.05</v>
      </c>
      <c r="L20" s="188">
        <f t="shared" si="2"/>
        <v>4.375</v>
      </c>
      <c r="M20" s="188">
        <f t="shared" si="2"/>
        <v>16.475000000000001</v>
      </c>
      <c r="N20" s="188">
        <f t="shared" si="2"/>
        <v>0.63</v>
      </c>
      <c r="O20" s="188">
        <f t="shared" si="2"/>
        <v>21.14</v>
      </c>
      <c r="P20" s="188">
        <f t="shared" si="2"/>
        <v>131.1</v>
      </c>
      <c r="Q20" s="188">
        <f t="shared" si="2"/>
        <v>22.65</v>
      </c>
      <c r="R20" s="188">
        <f t="shared" si="2"/>
        <v>1.895</v>
      </c>
      <c r="S20" s="243"/>
    </row>
    <row r="21" spans="1:19">
      <c r="F21" s="245"/>
      <c r="G21" s="188"/>
      <c r="H21" s="188"/>
      <c r="I21" s="188"/>
      <c r="J21" s="188"/>
      <c r="K21" s="242"/>
      <c r="L21" s="242"/>
      <c r="M21" s="242"/>
      <c r="N21" s="242"/>
      <c r="O21" s="242"/>
      <c r="P21" s="242"/>
      <c r="Q21" s="242"/>
      <c r="R21" s="242"/>
      <c r="S21" s="243"/>
    </row>
    <row r="22" spans="1:19">
      <c r="A22" s="190"/>
      <c r="B22" s="259" t="s">
        <v>167</v>
      </c>
      <c r="C22" s="259"/>
      <c r="D22" s="190"/>
      <c r="E22" s="187"/>
      <c r="F22" s="250"/>
      <c r="G22" s="252"/>
      <c r="H22" s="252"/>
      <c r="I22" s="252"/>
      <c r="J22" s="252"/>
      <c r="K22" s="242"/>
      <c r="L22" s="242"/>
      <c r="M22" s="242"/>
      <c r="N22" s="242"/>
      <c r="O22" s="242"/>
      <c r="P22" s="242"/>
      <c r="Q22" s="242"/>
      <c r="R22" s="242"/>
      <c r="S22" s="243"/>
    </row>
    <row r="23" spans="1:19" s="309" customFormat="1" ht="27.75" customHeight="1">
      <c r="A23" s="321" t="s">
        <v>191</v>
      </c>
      <c r="B23" s="321"/>
      <c r="C23" s="321"/>
      <c r="D23" s="321"/>
      <c r="E23" s="239" t="s">
        <v>17</v>
      </c>
      <c r="F23" s="240"/>
      <c r="G23" s="241">
        <v>6.94</v>
      </c>
      <c r="H23" s="241">
        <v>9.14</v>
      </c>
      <c r="I23" s="241">
        <v>42.01</v>
      </c>
      <c r="J23" s="241">
        <v>302</v>
      </c>
      <c r="K23" s="241">
        <v>0.08</v>
      </c>
      <c r="L23" s="241"/>
      <c r="M23" s="241">
        <v>21.2</v>
      </c>
      <c r="N23" s="241">
        <v>0.96</v>
      </c>
      <c r="O23" s="241">
        <v>11.16</v>
      </c>
      <c r="P23" s="241">
        <v>48.72</v>
      </c>
      <c r="Q23" s="241">
        <v>8.76</v>
      </c>
      <c r="R23" s="241">
        <v>0.9</v>
      </c>
      <c r="S23" s="194"/>
    </row>
    <row r="24" spans="1:19" s="190" customFormat="1">
      <c r="A24" s="306" t="s">
        <v>176</v>
      </c>
      <c r="B24" s="306"/>
      <c r="C24" s="306"/>
      <c r="D24" s="306"/>
      <c r="E24" s="187" t="s">
        <v>94</v>
      </c>
      <c r="F24" s="251"/>
      <c r="G24" s="252">
        <v>19.13</v>
      </c>
      <c r="H24" s="252">
        <v>10.050000000000001</v>
      </c>
      <c r="I24" s="252">
        <v>38.130000000000003</v>
      </c>
      <c r="J24" s="252">
        <v>326.89999999999998</v>
      </c>
      <c r="K24" s="252">
        <v>0.59</v>
      </c>
      <c r="L24" s="252">
        <v>5.08</v>
      </c>
      <c r="M24" s="252">
        <v>71.42</v>
      </c>
      <c r="N24" s="252">
        <v>36.1</v>
      </c>
      <c r="O24" s="252">
        <v>166.3</v>
      </c>
      <c r="P24" s="252">
        <v>297.7</v>
      </c>
      <c r="Q24" s="252">
        <v>131.6</v>
      </c>
      <c r="R24" s="252">
        <v>6.37</v>
      </c>
      <c r="S24" s="189"/>
    </row>
    <row r="25" spans="1:19" s="190" customFormat="1">
      <c r="A25" s="306"/>
      <c r="B25" s="306"/>
      <c r="C25" s="306"/>
      <c r="D25" s="306"/>
      <c r="E25" s="187"/>
      <c r="F25" s="245"/>
      <c r="G25" s="188">
        <f>(G23+G24)/2</f>
        <v>13.035</v>
      </c>
      <c r="H25" s="188">
        <f t="shared" ref="H25:R25" si="3">(H23+H24)/2</f>
        <v>9.5950000000000006</v>
      </c>
      <c r="I25" s="188">
        <f t="shared" si="3"/>
        <v>40.07</v>
      </c>
      <c r="J25" s="188">
        <f t="shared" si="3"/>
        <v>314.45</v>
      </c>
      <c r="K25" s="188">
        <f t="shared" si="3"/>
        <v>0.33499999999999996</v>
      </c>
      <c r="L25" s="188">
        <f t="shared" si="3"/>
        <v>2.54</v>
      </c>
      <c r="M25" s="188">
        <f t="shared" si="3"/>
        <v>46.31</v>
      </c>
      <c r="N25" s="188">
        <f t="shared" si="3"/>
        <v>18.53</v>
      </c>
      <c r="O25" s="188">
        <f t="shared" si="3"/>
        <v>88.73</v>
      </c>
      <c r="P25" s="188">
        <f t="shared" si="3"/>
        <v>173.20999999999998</v>
      </c>
      <c r="Q25" s="188">
        <f t="shared" si="3"/>
        <v>70.179999999999993</v>
      </c>
      <c r="R25" s="188">
        <f t="shared" si="3"/>
        <v>3.6350000000000002</v>
      </c>
      <c r="S25" s="189"/>
    </row>
    <row r="26" spans="1:19">
      <c r="A26" s="190"/>
      <c r="E26" s="187"/>
      <c r="F26" s="251"/>
      <c r="G26" s="252"/>
      <c r="H26" s="252"/>
      <c r="I26" s="252"/>
      <c r="J26" s="252"/>
      <c r="K26" s="242"/>
      <c r="L26" s="242"/>
      <c r="M26" s="242"/>
      <c r="N26" s="242"/>
      <c r="O26" s="242"/>
      <c r="P26" s="242"/>
      <c r="Q26" s="242"/>
      <c r="R26" s="242"/>
      <c r="S26" s="243"/>
    </row>
    <row r="27" spans="1:19">
      <c r="A27" s="190"/>
      <c r="B27" s="259" t="s">
        <v>4</v>
      </c>
      <c r="C27" s="259"/>
      <c r="D27" s="190"/>
      <c r="E27" s="187"/>
      <c r="F27" s="245"/>
      <c r="G27" s="188"/>
      <c r="H27" s="188"/>
      <c r="I27" s="188"/>
      <c r="J27" s="188"/>
      <c r="K27" s="264"/>
      <c r="L27" s="264"/>
      <c r="M27" s="264"/>
      <c r="N27" s="264"/>
      <c r="O27" s="264"/>
      <c r="P27" s="264"/>
      <c r="Q27" s="264"/>
      <c r="R27" s="264"/>
      <c r="S27" s="243"/>
    </row>
    <row r="28" spans="1:19" ht="18.75" customHeight="1">
      <c r="A28" s="247" t="s">
        <v>33</v>
      </c>
      <c r="B28" s="247"/>
      <c r="C28" s="247"/>
      <c r="D28" s="254"/>
      <c r="E28" s="248">
        <v>200</v>
      </c>
      <c r="F28" s="240"/>
      <c r="G28" s="240">
        <v>1</v>
      </c>
      <c r="H28" s="240"/>
      <c r="I28" s="240">
        <v>21.2</v>
      </c>
      <c r="J28" s="240">
        <v>88</v>
      </c>
      <c r="K28" s="241">
        <v>0.02</v>
      </c>
      <c r="L28" s="241">
        <v>4</v>
      </c>
      <c r="M28" s="241"/>
      <c r="N28" s="241">
        <v>0.2</v>
      </c>
      <c r="O28" s="241">
        <v>14</v>
      </c>
      <c r="P28" s="241">
        <v>14</v>
      </c>
      <c r="Q28" s="241">
        <v>8</v>
      </c>
      <c r="R28" s="241">
        <v>2.8</v>
      </c>
      <c r="S28" s="243"/>
    </row>
    <row r="29" spans="1:19">
      <c r="A29" s="190"/>
      <c r="B29" s="190"/>
      <c r="C29" s="190"/>
      <c r="D29" s="190"/>
      <c r="E29" s="187"/>
      <c r="F29" s="245"/>
      <c r="G29" s="188">
        <f>SUM(G28)</f>
        <v>1</v>
      </c>
      <c r="H29" s="188">
        <f t="shared" ref="H29:R29" si="4">SUM(H28)</f>
        <v>0</v>
      </c>
      <c r="I29" s="188">
        <f t="shared" si="4"/>
        <v>21.2</v>
      </c>
      <c r="J29" s="188">
        <f t="shared" si="4"/>
        <v>88</v>
      </c>
      <c r="K29" s="188">
        <f t="shared" si="4"/>
        <v>0.02</v>
      </c>
      <c r="L29" s="188">
        <f t="shared" si="4"/>
        <v>4</v>
      </c>
      <c r="M29" s="188">
        <f t="shared" si="4"/>
        <v>0</v>
      </c>
      <c r="N29" s="188">
        <f t="shared" si="4"/>
        <v>0.2</v>
      </c>
      <c r="O29" s="188">
        <f t="shared" si="4"/>
        <v>14</v>
      </c>
      <c r="P29" s="188">
        <f t="shared" si="4"/>
        <v>14</v>
      </c>
      <c r="Q29" s="188">
        <f t="shared" si="4"/>
        <v>8</v>
      </c>
      <c r="R29" s="188">
        <f t="shared" si="4"/>
        <v>2.8</v>
      </c>
      <c r="S29" s="243"/>
    </row>
    <row r="30" spans="1:19">
      <c r="A30" s="190" t="s">
        <v>5</v>
      </c>
      <c r="B30" s="190"/>
      <c r="C30" s="190"/>
      <c r="D30" s="190"/>
      <c r="E30" s="187" t="s">
        <v>179</v>
      </c>
      <c r="F30" s="251"/>
      <c r="G30" s="252">
        <v>2.9</v>
      </c>
      <c r="H30" s="252">
        <v>0.8</v>
      </c>
      <c r="I30" s="252">
        <v>17</v>
      </c>
      <c r="J30" s="252">
        <v>90</v>
      </c>
      <c r="K30" s="242">
        <v>0.04</v>
      </c>
      <c r="L30" s="242"/>
      <c r="M30" s="242"/>
      <c r="N30" s="242">
        <v>0.4</v>
      </c>
      <c r="O30" s="242">
        <v>8.6999999999999993</v>
      </c>
      <c r="P30" s="242">
        <v>34.1</v>
      </c>
      <c r="Q30" s="242">
        <v>9.1</v>
      </c>
      <c r="R30" s="242">
        <v>0.52</v>
      </c>
      <c r="S30" s="243"/>
    </row>
    <row r="31" spans="1:19">
      <c r="A31" s="190"/>
      <c r="B31" s="190"/>
      <c r="C31" s="190"/>
      <c r="D31" s="190"/>
      <c r="E31" s="187"/>
      <c r="F31" s="251"/>
      <c r="G31" s="188">
        <f>G30</f>
        <v>2.9</v>
      </c>
      <c r="H31" s="188">
        <f t="shared" ref="H31:R31" si="5">H30</f>
        <v>0.8</v>
      </c>
      <c r="I31" s="188">
        <f t="shared" si="5"/>
        <v>17</v>
      </c>
      <c r="J31" s="188">
        <f t="shared" si="5"/>
        <v>90</v>
      </c>
      <c r="K31" s="188">
        <f t="shared" si="5"/>
        <v>0.04</v>
      </c>
      <c r="L31" s="188">
        <f t="shared" si="5"/>
        <v>0</v>
      </c>
      <c r="M31" s="188">
        <f t="shared" si="5"/>
        <v>0</v>
      </c>
      <c r="N31" s="188">
        <f t="shared" si="5"/>
        <v>0.4</v>
      </c>
      <c r="O31" s="188">
        <f t="shared" si="5"/>
        <v>8.6999999999999993</v>
      </c>
      <c r="P31" s="188">
        <f t="shared" si="5"/>
        <v>34.1</v>
      </c>
      <c r="Q31" s="188">
        <f t="shared" si="5"/>
        <v>9.1</v>
      </c>
      <c r="R31" s="188">
        <f t="shared" si="5"/>
        <v>0.52</v>
      </c>
      <c r="S31" s="243"/>
    </row>
    <row r="32" spans="1:19">
      <c r="A32" s="190"/>
      <c r="B32" s="190"/>
      <c r="C32" s="190"/>
      <c r="D32" s="190"/>
      <c r="E32" s="187"/>
      <c r="F32" s="251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243"/>
    </row>
    <row r="33" spans="1:19">
      <c r="A33" s="190"/>
      <c r="B33" s="190"/>
      <c r="C33" s="190"/>
      <c r="D33" s="265"/>
      <c r="E33" s="255" t="s">
        <v>6</v>
      </c>
      <c r="F33" s="266"/>
      <c r="G33" s="188">
        <f>G31+G29+G25+G20+G15+G12</f>
        <v>40.295000000000002</v>
      </c>
      <c r="H33" s="188">
        <f t="shared" ref="H33:R33" si="6">H31+H29+H25+H20+H15+H12</f>
        <v>28.155000000000005</v>
      </c>
      <c r="I33" s="188">
        <f t="shared" si="6"/>
        <v>105.12</v>
      </c>
      <c r="J33" s="188">
        <f t="shared" si="6"/>
        <v>861.95</v>
      </c>
      <c r="K33" s="188">
        <f t="shared" si="6"/>
        <v>0.62</v>
      </c>
      <c r="L33" s="188">
        <f t="shared" si="6"/>
        <v>37.585000000000001</v>
      </c>
      <c r="M33" s="188">
        <f t="shared" si="6"/>
        <v>62.875000000000007</v>
      </c>
      <c r="N33" s="188">
        <f t="shared" si="6"/>
        <v>21.425000000000001</v>
      </c>
      <c r="O33" s="188">
        <f t="shared" si="6"/>
        <v>194.07999999999998</v>
      </c>
      <c r="P33" s="188">
        <f t="shared" si="6"/>
        <v>454.68999999999994</v>
      </c>
      <c r="Q33" s="188">
        <f t="shared" si="6"/>
        <v>155.63000000000002</v>
      </c>
      <c r="R33" s="188">
        <f t="shared" si="6"/>
        <v>11.77</v>
      </c>
      <c r="S33" s="243"/>
    </row>
    <row r="34" spans="1:19">
      <c r="A34" s="190"/>
      <c r="B34" s="190"/>
      <c r="C34" s="190"/>
      <c r="D34" s="265"/>
      <c r="E34" s="255"/>
      <c r="F34" s="266"/>
      <c r="G34" s="188"/>
      <c r="H34" s="188"/>
      <c r="I34" s="188"/>
      <c r="J34" s="301">
        <f>J33*60%/1627.8</f>
        <v>0.31771102100995208</v>
      </c>
      <c r="K34" s="188"/>
      <c r="L34" s="188"/>
      <c r="M34" s="188"/>
      <c r="N34" s="188"/>
      <c r="O34" s="188"/>
      <c r="P34" s="188"/>
      <c r="Q34" s="188"/>
      <c r="R34" s="188"/>
      <c r="S34" s="243"/>
    </row>
    <row r="35" spans="1:19">
      <c r="A35" s="262" t="s">
        <v>40</v>
      </c>
      <c r="B35" s="249"/>
      <c r="C35" s="249"/>
      <c r="D35" s="249"/>
      <c r="E35" s="250"/>
      <c r="F35" s="249"/>
      <c r="G35" s="267"/>
      <c r="H35" s="267"/>
      <c r="I35" s="267"/>
      <c r="J35" s="252"/>
      <c r="K35" s="252"/>
      <c r="L35" s="252"/>
      <c r="M35" s="252"/>
      <c r="N35" s="252"/>
      <c r="O35" s="252"/>
      <c r="P35" s="252"/>
      <c r="Q35" s="252"/>
      <c r="R35" s="242"/>
      <c r="S35" s="243"/>
    </row>
    <row r="36" spans="1:19">
      <c r="A36" s="190"/>
      <c r="B36" s="190"/>
      <c r="C36" s="190"/>
      <c r="D36" s="190"/>
      <c r="E36" s="187"/>
      <c r="F36" s="249"/>
      <c r="G36" s="189"/>
      <c r="H36" s="189"/>
      <c r="I36" s="189"/>
      <c r="J36" s="252"/>
      <c r="K36" s="252"/>
      <c r="L36" s="252"/>
      <c r="M36" s="252"/>
      <c r="N36" s="252"/>
      <c r="O36" s="252"/>
      <c r="P36" s="252"/>
      <c r="Q36" s="252"/>
      <c r="R36" s="243"/>
      <c r="S36" s="243"/>
    </row>
    <row r="37" spans="1:19">
      <c r="A37" s="249" t="s">
        <v>41</v>
      </c>
      <c r="B37" s="249"/>
      <c r="C37" s="249"/>
      <c r="E37" s="250">
        <v>140</v>
      </c>
      <c r="F37" s="251"/>
      <c r="G37" s="251">
        <v>0.56000000000000005</v>
      </c>
      <c r="H37" s="251">
        <v>0.56000000000000005</v>
      </c>
      <c r="I37" s="251">
        <v>13.72</v>
      </c>
      <c r="J37" s="251">
        <v>66</v>
      </c>
      <c r="K37" s="252">
        <v>0.04</v>
      </c>
      <c r="L37" s="252">
        <v>14</v>
      </c>
      <c r="M37" s="252"/>
      <c r="N37" s="252">
        <v>0.28000000000000003</v>
      </c>
      <c r="O37" s="252">
        <v>22.4</v>
      </c>
      <c r="P37" s="252">
        <v>15.4</v>
      </c>
      <c r="Q37" s="252">
        <v>12.6</v>
      </c>
      <c r="R37" s="252">
        <v>3.08</v>
      </c>
      <c r="S37" s="243"/>
    </row>
    <row r="38" spans="1:19">
      <c r="A38" s="249" t="s">
        <v>177</v>
      </c>
      <c r="B38" s="249"/>
      <c r="C38" s="249"/>
      <c r="E38" s="250" t="s">
        <v>42</v>
      </c>
      <c r="F38" s="251"/>
      <c r="G38" s="251">
        <v>8.6300000000000008</v>
      </c>
      <c r="H38" s="251">
        <v>10.06</v>
      </c>
      <c r="I38" s="251">
        <v>44.32</v>
      </c>
      <c r="J38" s="251">
        <v>310</v>
      </c>
      <c r="K38" s="252">
        <v>0.14000000000000001</v>
      </c>
      <c r="L38" s="252">
        <v>0.95</v>
      </c>
      <c r="M38" s="252">
        <v>54.8</v>
      </c>
      <c r="N38" s="252">
        <v>0.77</v>
      </c>
      <c r="O38" s="252">
        <v>146.6</v>
      </c>
      <c r="P38" s="252">
        <v>221.3</v>
      </c>
      <c r="Q38" s="252">
        <v>44.3</v>
      </c>
      <c r="R38" s="252">
        <v>2.34</v>
      </c>
      <c r="S38" s="243"/>
    </row>
    <row r="39" spans="1:19" s="254" customFormat="1" ht="15" customHeight="1">
      <c r="A39" s="316" t="s">
        <v>178</v>
      </c>
      <c r="B39" s="316"/>
      <c r="C39" s="316"/>
      <c r="D39" s="316"/>
      <c r="E39" s="248" t="s">
        <v>80</v>
      </c>
      <c r="F39" s="240"/>
      <c r="G39" s="240">
        <v>0.13</v>
      </c>
      <c r="H39" s="240">
        <v>0.02</v>
      </c>
      <c r="I39" s="240">
        <v>15.2</v>
      </c>
      <c r="J39" s="240">
        <v>62</v>
      </c>
      <c r="K39" s="241"/>
      <c r="L39" s="241">
        <v>2.83</v>
      </c>
      <c r="M39" s="241"/>
      <c r="N39" s="241">
        <v>0.01</v>
      </c>
      <c r="O39" s="241">
        <v>14.2</v>
      </c>
      <c r="P39" s="241">
        <v>4.4000000000000004</v>
      </c>
      <c r="Q39" s="241">
        <v>2.4</v>
      </c>
      <c r="R39" s="241">
        <v>0.36</v>
      </c>
      <c r="S39" s="253"/>
    </row>
    <row r="40" spans="1:19" ht="15" customHeight="1">
      <c r="A40" s="249" t="s">
        <v>43</v>
      </c>
      <c r="B40" s="249"/>
      <c r="C40" s="249"/>
      <c r="E40" s="250">
        <v>25</v>
      </c>
      <c r="F40" s="251"/>
      <c r="G40" s="251">
        <v>1.7</v>
      </c>
      <c r="H40" s="251">
        <v>0.3</v>
      </c>
      <c r="I40" s="251">
        <v>8.8000000000000007</v>
      </c>
      <c r="J40" s="251">
        <v>52</v>
      </c>
      <c r="K40" s="252">
        <v>0.03</v>
      </c>
      <c r="L40" s="252"/>
      <c r="M40" s="252"/>
      <c r="N40" s="252">
        <v>0.3</v>
      </c>
      <c r="O40" s="252">
        <v>5.9</v>
      </c>
      <c r="P40" s="252">
        <v>26.4</v>
      </c>
      <c r="Q40" s="252">
        <v>7.9</v>
      </c>
      <c r="R40" s="252">
        <v>0.65</v>
      </c>
      <c r="S40" s="243"/>
    </row>
    <row r="41" spans="1:19" ht="15" customHeight="1">
      <c r="A41" s="249"/>
      <c r="B41" s="249"/>
      <c r="C41" s="249"/>
      <c r="E41" s="250"/>
      <c r="F41" s="245"/>
      <c r="G41" s="251"/>
      <c r="H41" s="251"/>
      <c r="I41" s="251"/>
      <c r="J41" s="251"/>
      <c r="K41" s="252"/>
      <c r="L41" s="252"/>
      <c r="M41" s="252"/>
      <c r="N41" s="252"/>
      <c r="O41" s="252"/>
      <c r="P41" s="252"/>
      <c r="Q41" s="252"/>
      <c r="R41" s="252"/>
      <c r="S41" s="243"/>
    </row>
    <row r="42" spans="1:19" ht="15" customHeight="1">
      <c r="A42" s="249"/>
      <c r="B42" s="249"/>
      <c r="C42" s="249"/>
      <c r="E42" s="250"/>
      <c r="F42" s="245"/>
      <c r="G42" s="251"/>
      <c r="H42" s="251"/>
      <c r="I42" s="251"/>
      <c r="J42" s="251"/>
      <c r="K42" s="252"/>
      <c r="L42" s="252"/>
      <c r="M42" s="252"/>
      <c r="N42" s="252"/>
      <c r="O42" s="252"/>
      <c r="P42" s="252"/>
      <c r="Q42" s="252"/>
      <c r="R42" s="252"/>
      <c r="S42" s="243"/>
    </row>
    <row r="43" spans="1:19">
      <c r="A43" s="262" t="s">
        <v>44</v>
      </c>
      <c r="B43" s="249"/>
      <c r="C43" s="249"/>
      <c r="E43" s="250"/>
      <c r="F43" s="245">
        <v>102</v>
      </c>
      <c r="G43" s="245">
        <f t="shared" ref="G43:R43" si="7">SUM(G37:G40)</f>
        <v>11.020000000000001</v>
      </c>
      <c r="H43" s="245">
        <f t="shared" si="7"/>
        <v>10.940000000000001</v>
      </c>
      <c r="I43" s="245">
        <f t="shared" si="7"/>
        <v>82.039999999999992</v>
      </c>
      <c r="J43" s="245">
        <f t="shared" si="7"/>
        <v>490</v>
      </c>
      <c r="K43" s="188">
        <f t="shared" si="7"/>
        <v>0.21000000000000002</v>
      </c>
      <c r="L43" s="188">
        <f t="shared" si="7"/>
        <v>17.78</v>
      </c>
      <c r="M43" s="188">
        <f t="shared" si="7"/>
        <v>54.8</v>
      </c>
      <c r="N43" s="188">
        <f t="shared" si="7"/>
        <v>1.36</v>
      </c>
      <c r="O43" s="188">
        <f t="shared" si="7"/>
        <v>189.1</v>
      </c>
      <c r="P43" s="188">
        <f t="shared" si="7"/>
        <v>267.5</v>
      </c>
      <c r="Q43" s="188">
        <f t="shared" si="7"/>
        <v>67.2</v>
      </c>
      <c r="R43" s="188">
        <f t="shared" si="7"/>
        <v>6.4300000000000006</v>
      </c>
      <c r="S43" s="243"/>
    </row>
    <row r="44" spans="1:19">
      <c r="A44" s="262"/>
      <c r="B44" s="249"/>
      <c r="C44" s="249"/>
      <c r="E44" s="250"/>
      <c r="F44" s="245"/>
      <c r="G44" s="245"/>
      <c r="H44" s="245"/>
      <c r="I44" s="245"/>
      <c r="J44" s="302">
        <f>J43*60%/1627.8</f>
        <v>0.18061186877994839</v>
      </c>
      <c r="K44" s="188"/>
      <c r="L44" s="188"/>
      <c r="M44" s="188"/>
      <c r="N44" s="188"/>
      <c r="O44" s="188"/>
      <c r="P44" s="188"/>
      <c r="Q44" s="188"/>
      <c r="R44" s="188"/>
      <c r="S44" s="243"/>
    </row>
    <row r="45" spans="1:19">
      <c r="A45" s="262"/>
      <c r="B45" s="249"/>
      <c r="C45" s="249"/>
      <c r="E45" s="250"/>
      <c r="F45" s="245"/>
      <c r="G45" s="245"/>
      <c r="H45" s="245"/>
      <c r="I45" s="245"/>
      <c r="J45" s="245"/>
      <c r="K45" s="188"/>
      <c r="L45" s="188"/>
      <c r="M45" s="188"/>
      <c r="N45" s="188"/>
      <c r="O45" s="188"/>
      <c r="P45" s="188"/>
      <c r="Q45" s="188"/>
      <c r="R45" s="188"/>
      <c r="S45" s="243"/>
    </row>
    <row r="46" spans="1:19">
      <c r="A46" s="262"/>
      <c r="B46" s="249"/>
      <c r="C46" s="249"/>
      <c r="E46" s="250"/>
      <c r="F46" s="245"/>
      <c r="G46" s="245"/>
      <c r="H46" s="245"/>
      <c r="I46" s="245"/>
      <c r="J46" s="245"/>
      <c r="K46" s="188"/>
      <c r="L46" s="188"/>
      <c r="M46" s="188"/>
      <c r="N46" s="188"/>
      <c r="O46" s="188"/>
      <c r="P46" s="188"/>
      <c r="Q46" s="188"/>
      <c r="R46" s="188"/>
      <c r="S46" s="243"/>
    </row>
    <row r="47" spans="1:19">
      <c r="A47" s="257" t="s">
        <v>86</v>
      </c>
      <c r="B47" s="190"/>
      <c r="C47" s="190"/>
      <c r="D47" s="190"/>
      <c r="E47" s="255"/>
      <c r="F47" s="245"/>
      <c r="G47" s="268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</row>
    <row r="48" spans="1:19">
      <c r="A48" s="190"/>
      <c r="B48" s="259" t="s">
        <v>32</v>
      </c>
      <c r="C48" s="190"/>
      <c r="D48" s="190"/>
      <c r="E48" s="255"/>
      <c r="F48" s="262"/>
      <c r="G48" s="268"/>
      <c r="H48" s="268"/>
      <c r="I48" s="268"/>
      <c r="J48" s="188"/>
      <c r="K48" s="243"/>
      <c r="L48" s="243"/>
      <c r="M48" s="243"/>
      <c r="N48" s="243"/>
      <c r="O48" s="243"/>
      <c r="P48" s="243"/>
      <c r="Q48" s="243"/>
      <c r="R48" s="243"/>
      <c r="S48" s="243"/>
    </row>
    <row r="49" spans="1:19" s="309" customFormat="1" ht="18.75" customHeight="1">
      <c r="A49" s="306" t="s">
        <v>97</v>
      </c>
      <c r="B49" s="306"/>
      <c r="C49" s="306"/>
      <c r="D49" s="306"/>
      <c r="E49" s="239">
        <v>15</v>
      </c>
      <c r="F49" s="248"/>
      <c r="G49" s="241">
        <v>3.95</v>
      </c>
      <c r="H49" s="241">
        <v>3.99</v>
      </c>
      <c r="I49" s="241">
        <v>0</v>
      </c>
      <c r="J49" s="241">
        <v>53</v>
      </c>
      <c r="K49" s="241">
        <v>0.01</v>
      </c>
      <c r="L49" s="241">
        <v>0.11</v>
      </c>
      <c r="M49" s="241">
        <v>0</v>
      </c>
      <c r="N49" s="241">
        <v>0.06</v>
      </c>
      <c r="O49" s="241">
        <v>150</v>
      </c>
      <c r="P49" s="241">
        <v>90</v>
      </c>
      <c r="Q49" s="241">
        <v>8.25</v>
      </c>
      <c r="R49" s="241">
        <v>0.11</v>
      </c>
      <c r="S49" s="195"/>
    </row>
    <row r="50" spans="1:19">
      <c r="A50" s="190" t="s">
        <v>30</v>
      </c>
      <c r="E50" s="187">
        <v>110</v>
      </c>
      <c r="F50" s="251"/>
      <c r="G50" s="252">
        <v>0.44</v>
      </c>
      <c r="H50" s="252">
        <v>0.44</v>
      </c>
      <c r="I50" s="252">
        <v>10.78</v>
      </c>
      <c r="J50" s="252">
        <v>52</v>
      </c>
      <c r="K50" s="252">
        <v>0.03</v>
      </c>
      <c r="L50" s="252">
        <v>11</v>
      </c>
      <c r="M50" s="252"/>
      <c r="N50" s="252">
        <v>0.22</v>
      </c>
      <c r="O50" s="252">
        <v>17.600000000000001</v>
      </c>
      <c r="P50" s="252">
        <v>12.1</v>
      </c>
      <c r="Q50" s="252">
        <v>9.9</v>
      </c>
      <c r="R50" s="252">
        <v>2.42</v>
      </c>
      <c r="S50" s="243"/>
    </row>
    <row r="51" spans="1:19" s="306" customFormat="1">
      <c r="A51" s="306" t="s">
        <v>193</v>
      </c>
      <c r="E51" s="246" t="s">
        <v>194</v>
      </c>
      <c r="F51" s="211"/>
      <c r="G51" s="241">
        <v>4.05</v>
      </c>
      <c r="H51" s="241">
        <v>5.35</v>
      </c>
      <c r="I51" s="241">
        <v>1.31</v>
      </c>
      <c r="J51" s="241">
        <v>69.599999999999994</v>
      </c>
      <c r="K51" s="241">
        <v>0.01</v>
      </c>
      <c r="L51" s="241">
        <v>0.9</v>
      </c>
      <c r="M51" s="241">
        <v>5</v>
      </c>
      <c r="N51" s="241">
        <v>0.6</v>
      </c>
      <c r="O51" s="241">
        <v>12.25</v>
      </c>
      <c r="P51" s="241">
        <v>0</v>
      </c>
      <c r="Q51" s="241">
        <v>5.75</v>
      </c>
      <c r="R51" s="241">
        <v>0.35</v>
      </c>
      <c r="S51" s="270"/>
    </row>
    <row r="52" spans="1:19">
      <c r="A52" s="190"/>
      <c r="E52" s="187"/>
      <c r="F52" s="245"/>
      <c r="G52" s="188">
        <f>SUM(G49:G51)/3</f>
        <v>2.8133333333333339</v>
      </c>
      <c r="H52" s="188">
        <f t="shared" ref="H52:R52" si="8">SUM(H49:H51)/3</f>
        <v>3.2600000000000002</v>
      </c>
      <c r="I52" s="188">
        <f t="shared" si="8"/>
        <v>4.03</v>
      </c>
      <c r="J52" s="188">
        <f t="shared" si="8"/>
        <v>58.199999999999996</v>
      </c>
      <c r="K52" s="188">
        <f t="shared" si="8"/>
        <v>1.6666666666666666E-2</v>
      </c>
      <c r="L52" s="188">
        <f t="shared" si="8"/>
        <v>4.003333333333333</v>
      </c>
      <c r="M52" s="188">
        <f t="shared" si="8"/>
        <v>1.6666666666666667</v>
      </c>
      <c r="N52" s="188">
        <f t="shared" si="8"/>
        <v>0.29333333333333333</v>
      </c>
      <c r="O52" s="188">
        <f t="shared" si="8"/>
        <v>59.949999999999996</v>
      </c>
      <c r="P52" s="188">
        <f t="shared" si="8"/>
        <v>34.033333333333331</v>
      </c>
      <c r="Q52" s="188">
        <f t="shared" si="8"/>
        <v>7.9666666666666659</v>
      </c>
      <c r="R52" s="188">
        <f t="shared" si="8"/>
        <v>0.96</v>
      </c>
      <c r="S52" s="243"/>
    </row>
    <row r="53" spans="1:19">
      <c r="A53" s="190"/>
      <c r="B53" s="259" t="s">
        <v>31</v>
      </c>
      <c r="C53" s="190"/>
      <c r="D53" s="190"/>
      <c r="E53" s="187"/>
      <c r="F53" s="251"/>
      <c r="G53" s="252"/>
      <c r="H53" s="252"/>
      <c r="I53" s="252"/>
      <c r="J53" s="252"/>
      <c r="K53" s="269"/>
      <c r="L53" s="269"/>
      <c r="M53" s="269"/>
      <c r="N53" s="269"/>
      <c r="O53" s="269"/>
      <c r="P53" s="269"/>
      <c r="Q53" s="269"/>
      <c r="R53" s="269"/>
      <c r="S53" s="243"/>
    </row>
    <row r="54" spans="1:19" s="309" customFormat="1" ht="17.25" customHeight="1">
      <c r="A54" s="327" t="s">
        <v>175</v>
      </c>
      <c r="B54" s="327"/>
      <c r="C54" s="327"/>
      <c r="D54" s="327"/>
      <c r="E54" s="239" t="s">
        <v>172</v>
      </c>
      <c r="F54" s="248"/>
      <c r="G54" s="241">
        <v>20.36</v>
      </c>
      <c r="H54" s="241">
        <v>14.59</v>
      </c>
      <c r="I54" s="241">
        <v>36.01</v>
      </c>
      <c r="J54" s="241">
        <v>315.52</v>
      </c>
      <c r="K54" s="241">
        <v>1.06</v>
      </c>
      <c r="L54" s="241">
        <v>7</v>
      </c>
      <c r="M54" s="241">
        <v>29.64</v>
      </c>
      <c r="N54" s="241">
        <v>1.48</v>
      </c>
      <c r="O54" s="241">
        <v>32.119999999999997</v>
      </c>
      <c r="P54" s="241">
        <v>99</v>
      </c>
      <c r="Q54" s="263">
        <v>39.35</v>
      </c>
      <c r="R54" s="242">
        <v>1.36</v>
      </c>
      <c r="S54" s="194"/>
    </row>
    <row r="55" spans="1:19">
      <c r="A55" s="190"/>
      <c r="E55" s="187"/>
      <c r="F55" s="245"/>
      <c r="G55" s="188">
        <f t="shared" ref="G55:R55" si="9">SUM(G54)</f>
        <v>20.36</v>
      </c>
      <c r="H55" s="188">
        <f t="shared" si="9"/>
        <v>14.59</v>
      </c>
      <c r="I55" s="188">
        <f t="shared" si="9"/>
        <v>36.01</v>
      </c>
      <c r="J55" s="188">
        <f t="shared" si="9"/>
        <v>315.52</v>
      </c>
      <c r="K55" s="188">
        <f t="shared" si="9"/>
        <v>1.06</v>
      </c>
      <c r="L55" s="188">
        <f t="shared" si="9"/>
        <v>7</v>
      </c>
      <c r="M55" s="188">
        <f t="shared" si="9"/>
        <v>29.64</v>
      </c>
      <c r="N55" s="188">
        <f t="shared" si="9"/>
        <v>1.48</v>
      </c>
      <c r="O55" s="188">
        <f t="shared" si="9"/>
        <v>32.119999999999997</v>
      </c>
      <c r="P55" s="188">
        <f t="shared" si="9"/>
        <v>99</v>
      </c>
      <c r="Q55" s="188">
        <f t="shared" si="9"/>
        <v>39.35</v>
      </c>
      <c r="R55" s="188">
        <f t="shared" si="9"/>
        <v>1.36</v>
      </c>
      <c r="S55" s="243"/>
    </row>
    <row r="56" spans="1:19">
      <c r="A56" s="190"/>
      <c r="E56" s="187"/>
      <c r="F56" s="245"/>
      <c r="G56" s="188"/>
      <c r="H56" s="188"/>
      <c r="I56" s="188"/>
      <c r="J56" s="188"/>
      <c r="K56" s="269"/>
      <c r="L56" s="269"/>
      <c r="M56" s="269"/>
      <c r="N56" s="269"/>
      <c r="O56" s="269"/>
      <c r="P56" s="269"/>
      <c r="Q56" s="269"/>
      <c r="R56" s="269"/>
      <c r="S56" s="243"/>
    </row>
    <row r="57" spans="1:19">
      <c r="A57" s="190"/>
      <c r="B57" s="259" t="s">
        <v>34</v>
      </c>
      <c r="C57" s="190"/>
      <c r="D57" s="190"/>
      <c r="E57" s="187"/>
      <c r="F57" s="245"/>
      <c r="G57" s="188"/>
      <c r="H57" s="188"/>
      <c r="I57" s="188"/>
      <c r="J57" s="188"/>
      <c r="K57" s="269"/>
      <c r="L57" s="269"/>
      <c r="M57" s="269"/>
      <c r="N57" s="269"/>
      <c r="O57" s="269"/>
      <c r="P57" s="269"/>
      <c r="Q57" s="269"/>
      <c r="R57" s="269"/>
      <c r="S57" s="243"/>
    </row>
    <row r="58" spans="1:19" s="190" customFormat="1" ht="30.75" customHeight="1">
      <c r="A58" s="321" t="s">
        <v>180</v>
      </c>
      <c r="B58" s="321"/>
      <c r="C58" s="321"/>
      <c r="D58" s="321"/>
      <c r="E58" s="239" t="s">
        <v>94</v>
      </c>
      <c r="F58" s="240"/>
      <c r="G58" s="241">
        <v>15.64</v>
      </c>
      <c r="H58" s="241">
        <v>22.9</v>
      </c>
      <c r="I58" s="241">
        <v>23.3</v>
      </c>
      <c r="J58" s="241">
        <v>364</v>
      </c>
      <c r="K58" s="241">
        <v>0.11</v>
      </c>
      <c r="L58" s="241">
        <v>2.83</v>
      </c>
      <c r="M58" s="241">
        <v>33.299999999999997</v>
      </c>
      <c r="N58" s="241">
        <v>3.55</v>
      </c>
      <c r="O58" s="241">
        <v>22.2</v>
      </c>
      <c r="P58" s="241">
        <v>175.5</v>
      </c>
      <c r="Q58" s="241">
        <v>40.299999999999997</v>
      </c>
      <c r="R58" s="241">
        <v>2.67</v>
      </c>
      <c r="S58" s="189"/>
    </row>
    <row r="59" spans="1:19" s="309" customFormat="1">
      <c r="A59" s="306" t="s">
        <v>106</v>
      </c>
      <c r="B59" s="306"/>
      <c r="C59" s="306"/>
      <c r="D59" s="306"/>
      <c r="E59" s="239" t="s">
        <v>107</v>
      </c>
      <c r="F59" s="240"/>
      <c r="G59" s="241">
        <v>12.1</v>
      </c>
      <c r="H59" s="241">
        <v>9.3800000000000008</v>
      </c>
      <c r="I59" s="241">
        <v>11.3</v>
      </c>
      <c r="J59" s="241">
        <v>179</v>
      </c>
      <c r="K59" s="241">
        <v>7.0000000000000007E-2</v>
      </c>
      <c r="L59" s="241">
        <v>0.3</v>
      </c>
      <c r="M59" s="241">
        <v>7.5</v>
      </c>
      <c r="N59" s="241">
        <v>2.02</v>
      </c>
      <c r="O59" s="241">
        <v>48</v>
      </c>
      <c r="P59" s="241">
        <v>129</v>
      </c>
      <c r="Q59" s="241">
        <v>24</v>
      </c>
      <c r="R59" s="271">
        <v>0.9</v>
      </c>
      <c r="S59" s="195"/>
    </row>
    <row r="60" spans="1:19">
      <c r="A60" s="190"/>
      <c r="E60" s="187"/>
      <c r="F60" s="245"/>
      <c r="G60" s="188">
        <f t="shared" ref="G60:R60" si="10">SUM(G58:G59)/3</f>
        <v>9.2466666666666679</v>
      </c>
      <c r="H60" s="188">
        <f t="shared" si="10"/>
        <v>10.76</v>
      </c>
      <c r="I60" s="188">
        <f t="shared" si="10"/>
        <v>11.533333333333333</v>
      </c>
      <c r="J60" s="188">
        <f t="shared" si="10"/>
        <v>181</v>
      </c>
      <c r="K60" s="188">
        <f t="shared" si="10"/>
        <v>0.06</v>
      </c>
      <c r="L60" s="188">
        <f t="shared" si="10"/>
        <v>1.0433333333333332</v>
      </c>
      <c r="M60" s="188">
        <f t="shared" si="10"/>
        <v>13.6</v>
      </c>
      <c r="N60" s="188">
        <f t="shared" si="10"/>
        <v>1.8566666666666667</v>
      </c>
      <c r="O60" s="188">
        <f t="shared" si="10"/>
        <v>23.400000000000002</v>
      </c>
      <c r="P60" s="188">
        <f t="shared" si="10"/>
        <v>101.5</v>
      </c>
      <c r="Q60" s="188">
        <f t="shared" si="10"/>
        <v>21.433333333333334</v>
      </c>
      <c r="R60" s="188">
        <f t="shared" si="10"/>
        <v>1.19</v>
      </c>
      <c r="S60" s="243"/>
    </row>
    <row r="61" spans="1:19">
      <c r="A61" s="190"/>
      <c r="B61" s="259" t="s">
        <v>35</v>
      </c>
      <c r="C61" s="259"/>
      <c r="D61" s="190"/>
      <c r="E61" s="187"/>
      <c r="F61" s="250"/>
      <c r="G61" s="252"/>
      <c r="H61" s="252"/>
      <c r="I61" s="252"/>
      <c r="J61" s="252"/>
      <c r="K61" s="242"/>
      <c r="L61" s="242"/>
      <c r="M61" s="242"/>
      <c r="N61" s="242"/>
      <c r="O61" s="242"/>
      <c r="P61" s="242"/>
      <c r="Q61" s="242"/>
      <c r="R61" s="242"/>
      <c r="S61" s="243"/>
    </row>
    <row r="62" spans="1:19" s="309" customFormat="1">
      <c r="A62" s="306" t="s">
        <v>181</v>
      </c>
      <c r="B62" s="306"/>
      <c r="C62" s="306"/>
      <c r="D62" s="306"/>
      <c r="E62" s="187" t="s">
        <v>94</v>
      </c>
      <c r="F62" s="251"/>
      <c r="G62" s="252">
        <v>3.34</v>
      </c>
      <c r="H62" s="252">
        <v>8.5</v>
      </c>
      <c r="I62" s="252">
        <v>21.6</v>
      </c>
      <c r="J62" s="252">
        <v>176</v>
      </c>
      <c r="K62" s="252">
        <v>0.1</v>
      </c>
      <c r="L62" s="252">
        <v>16.309999999999999</v>
      </c>
      <c r="M62" s="252"/>
      <c r="N62" s="252">
        <v>0.1</v>
      </c>
      <c r="O62" s="252">
        <v>13.5</v>
      </c>
      <c r="P62" s="252">
        <v>60.8</v>
      </c>
      <c r="Q62" s="252">
        <v>24.8</v>
      </c>
      <c r="R62" s="252">
        <v>0.9</v>
      </c>
      <c r="S62" s="194"/>
    </row>
    <row r="63" spans="1:19">
      <c r="A63" s="190"/>
      <c r="C63" s="259"/>
      <c r="D63" s="190"/>
      <c r="E63" s="187"/>
      <c r="F63" s="245"/>
      <c r="G63" s="188">
        <f t="shared" ref="G63:R63" si="11">SUM(G62)</f>
        <v>3.34</v>
      </c>
      <c r="H63" s="188">
        <f t="shared" si="11"/>
        <v>8.5</v>
      </c>
      <c r="I63" s="188">
        <f t="shared" si="11"/>
        <v>21.6</v>
      </c>
      <c r="J63" s="188">
        <f t="shared" si="11"/>
        <v>176</v>
      </c>
      <c r="K63" s="264">
        <f t="shared" si="11"/>
        <v>0.1</v>
      </c>
      <c r="L63" s="264">
        <f t="shared" si="11"/>
        <v>16.309999999999999</v>
      </c>
      <c r="M63" s="264">
        <f t="shared" si="11"/>
        <v>0</v>
      </c>
      <c r="N63" s="264">
        <f t="shared" si="11"/>
        <v>0.1</v>
      </c>
      <c r="O63" s="264">
        <f t="shared" si="11"/>
        <v>13.5</v>
      </c>
      <c r="P63" s="264">
        <f t="shared" si="11"/>
        <v>60.8</v>
      </c>
      <c r="Q63" s="264">
        <f t="shared" si="11"/>
        <v>24.8</v>
      </c>
      <c r="R63" s="264">
        <f t="shared" si="11"/>
        <v>0.9</v>
      </c>
      <c r="S63" s="243"/>
    </row>
    <row r="64" spans="1:19">
      <c r="A64" s="190"/>
      <c r="B64" s="259" t="s">
        <v>36</v>
      </c>
      <c r="C64" s="259"/>
      <c r="D64" s="190"/>
      <c r="E64" s="187"/>
      <c r="F64" s="245"/>
      <c r="G64" s="188"/>
      <c r="H64" s="188"/>
      <c r="I64" s="188"/>
      <c r="J64" s="188"/>
      <c r="K64" s="264"/>
      <c r="L64" s="264"/>
      <c r="M64" s="264"/>
      <c r="N64" s="264"/>
      <c r="O64" s="264"/>
      <c r="P64" s="264"/>
      <c r="Q64" s="264"/>
      <c r="R64" s="264"/>
      <c r="S64" s="243"/>
    </row>
    <row r="65" spans="1:19" s="254" customFormat="1">
      <c r="A65" s="319" t="s">
        <v>108</v>
      </c>
      <c r="B65" s="319"/>
      <c r="C65" s="319"/>
      <c r="D65" s="319"/>
      <c r="E65" s="187" t="s">
        <v>45</v>
      </c>
      <c r="F65" s="251"/>
      <c r="G65" s="252">
        <v>0.46</v>
      </c>
      <c r="H65" s="252">
        <v>0.02</v>
      </c>
      <c r="I65" s="252">
        <v>16.25</v>
      </c>
      <c r="J65" s="252">
        <v>67</v>
      </c>
      <c r="K65" s="242"/>
      <c r="L65" s="242"/>
      <c r="M65" s="242"/>
      <c r="N65" s="242"/>
      <c r="O65" s="242">
        <v>0.4</v>
      </c>
      <c r="P65" s="242"/>
      <c r="Q65" s="242"/>
      <c r="R65" s="242">
        <v>0.4</v>
      </c>
      <c r="S65" s="253"/>
    </row>
    <row r="66" spans="1:19">
      <c r="A66" s="190"/>
      <c r="B66" s="190"/>
      <c r="C66" s="190"/>
      <c r="D66" s="190"/>
      <c r="E66" s="187"/>
      <c r="F66" s="245"/>
      <c r="G66" s="188">
        <f>G65</f>
        <v>0.46</v>
      </c>
      <c r="H66" s="188">
        <f t="shared" ref="H66:R66" si="12">H65</f>
        <v>0.02</v>
      </c>
      <c r="I66" s="188">
        <f t="shared" si="12"/>
        <v>16.25</v>
      </c>
      <c r="J66" s="188">
        <f t="shared" si="12"/>
        <v>67</v>
      </c>
      <c r="K66" s="188">
        <f t="shared" si="12"/>
        <v>0</v>
      </c>
      <c r="L66" s="188">
        <f t="shared" si="12"/>
        <v>0</v>
      </c>
      <c r="M66" s="188">
        <f t="shared" si="12"/>
        <v>0</v>
      </c>
      <c r="N66" s="188">
        <f t="shared" si="12"/>
        <v>0</v>
      </c>
      <c r="O66" s="188">
        <f t="shared" si="12"/>
        <v>0.4</v>
      </c>
      <c r="P66" s="188">
        <f t="shared" si="12"/>
        <v>0</v>
      </c>
      <c r="Q66" s="188">
        <f t="shared" si="12"/>
        <v>0</v>
      </c>
      <c r="R66" s="188">
        <f t="shared" si="12"/>
        <v>0.4</v>
      </c>
      <c r="S66" s="243"/>
    </row>
    <row r="67" spans="1:19">
      <c r="A67" s="190" t="s">
        <v>5</v>
      </c>
      <c r="B67" s="190"/>
      <c r="C67" s="190"/>
      <c r="D67" s="190"/>
      <c r="E67" s="187" t="s">
        <v>179</v>
      </c>
      <c r="F67" s="251"/>
      <c r="G67" s="252">
        <v>2.9</v>
      </c>
      <c r="H67" s="252">
        <v>0.8</v>
      </c>
      <c r="I67" s="252">
        <v>17</v>
      </c>
      <c r="J67" s="252">
        <v>90</v>
      </c>
      <c r="K67" s="242">
        <v>0.04</v>
      </c>
      <c r="L67" s="242"/>
      <c r="M67" s="242"/>
      <c r="N67" s="242">
        <v>0.4</v>
      </c>
      <c r="O67" s="242">
        <v>8.6999999999999993</v>
      </c>
      <c r="P67" s="242">
        <v>34.1</v>
      </c>
      <c r="Q67" s="242">
        <v>9.1</v>
      </c>
      <c r="R67" s="242">
        <v>0.52</v>
      </c>
      <c r="S67" s="243"/>
    </row>
    <row r="68" spans="1:19">
      <c r="A68" s="190"/>
      <c r="B68" s="190"/>
      <c r="C68" s="190"/>
      <c r="D68" s="190"/>
      <c r="E68" s="187"/>
      <c r="F68" s="251"/>
      <c r="G68" s="188">
        <f>G67</f>
        <v>2.9</v>
      </c>
      <c r="H68" s="188">
        <f t="shared" ref="H68:R68" si="13">H67</f>
        <v>0.8</v>
      </c>
      <c r="I68" s="188">
        <f t="shared" si="13"/>
        <v>17</v>
      </c>
      <c r="J68" s="188">
        <f t="shared" si="13"/>
        <v>90</v>
      </c>
      <c r="K68" s="188">
        <f t="shared" si="13"/>
        <v>0.04</v>
      </c>
      <c r="L68" s="188">
        <f t="shared" si="13"/>
        <v>0</v>
      </c>
      <c r="M68" s="188">
        <f t="shared" si="13"/>
        <v>0</v>
      </c>
      <c r="N68" s="188">
        <f t="shared" si="13"/>
        <v>0.4</v>
      </c>
      <c r="O68" s="188">
        <f t="shared" si="13"/>
        <v>8.6999999999999993</v>
      </c>
      <c r="P68" s="188">
        <f t="shared" si="13"/>
        <v>34.1</v>
      </c>
      <c r="Q68" s="188">
        <f t="shared" si="13"/>
        <v>9.1</v>
      </c>
      <c r="R68" s="188">
        <f t="shared" si="13"/>
        <v>0.52</v>
      </c>
      <c r="S68" s="243"/>
    </row>
    <row r="69" spans="1:19">
      <c r="A69" s="190"/>
      <c r="B69" s="190"/>
      <c r="C69" s="190"/>
      <c r="D69" s="190"/>
      <c r="E69" s="187"/>
      <c r="F69" s="251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243"/>
    </row>
    <row r="70" spans="1:19">
      <c r="A70" s="190"/>
      <c r="B70" s="190"/>
      <c r="C70" s="190"/>
      <c r="D70" s="265"/>
      <c r="E70" s="255" t="s">
        <v>6</v>
      </c>
      <c r="F70" s="245"/>
      <c r="G70" s="188">
        <f t="shared" ref="G70:R70" si="14">G68+G66+G63+G60+G55+G52</f>
        <v>39.119999999999997</v>
      </c>
      <c r="H70" s="188">
        <f t="shared" si="14"/>
        <v>37.93</v>
      </c>
      <c r="I70" s="188">
        <f t="shared" si="14"/>
        <v>106.42333333333335</v>
      </c>
      <c r="J70" s="188">
        <f t="shared" si="14"/>
        <v>887.72</v>
      </c>
      <c r="K70" s="188">
        <f t="shared" si="14"/>
        <v>1.2766666666666666</v>
      </c>
      <c r="L70" s="188">
        <f t="shared" si="14"/>
        <v>28.356666666666666</v>
      </c>
      <c r="M70" s="188">
        <f t="shared" si="14"/>
        <v>44.906666666666666</v>
      </c>
      <c r="N70" s="188">
        <f t="shared" si="14"/>
        <v>4.13</v>
      </c>
      <c r="O70" s="188">
        <f t="shared" si="14"/>
        <v>138.07</v>
      </c>
      <c r="P70" s="188">
        <f t="shared" si="14"/>
        <v>329.43333333333328</v>
      </c>
      <c r="Q70" s="188">
        <f t="shared" si="14"/>
        <v>102.65</v>
      </c>
      <c r="R70" s="188">
        <f t="shared" si="14"/>
        <v>5.33</v>
      </c>
      <c r="S70" s="243"/>
    </row>
    <row r="71" spans="1:19">
      <c r="A71" s="190"/>
      <c r="B71" s="190"/>
      <c r="C71" s="190"/>
      <c r="D71" s="265"/>
      <c r="E71" s="255"/>
      <c r="F71" s="245"/>
      <c r="G71" s="188"/>
      <c r="H71" s="188"/>
      <c r="I71" s="188"/>
      <c r="J71" s="303">
        <f>J70*60%/1627.8</f>
        <v>0.32720973092517508</v>
      </c>
      <c r="K71" s="188"/>
      <c r="L71" s="188"/>
      <c r="M71" s="188"/>
      <c r="N71" s="188"/>
      <c r="O71" s="188"/>
      <c r="P71" s="188"/>
      <c r="Q71" s="188"/>
      <c r="R71" s="188"/>
      <c r="S71" s="243"/>
    </row>
    <row r="72" spans="1:19">
      <c r="A72" s="262" t="s">
        <v>40</v>
      </c>
      <c r="B72" s="249"/>
      <c r="C72" s="249"/>
      <c r="D72" s="249"/>
      <c r="E72" s="250"/>
      <c r="F72" s="249"/>
      <c r="G72" s="267"/>
      <c r="H72" s="267"/>
      <c r="I72" s="267"/>
      <c r="J72" s="189"/>
      <c r="K72" s="189"/>
      <c r="L72" s="189"/>
      <c r="M72" s="189"/>
      <c r="N72" s="189"/>
      <c r="O72" s="243"/>
      <c r="P72" s="243"/>
      <c r="Q72" s="243"/>
      <c r="R72" s="243"/>
      <c r="S72" s="243"/>
    </row>
    <row r="73" spans="1:19" s="190" customFormat="1" ht="14.25" customHeight="1">
      <c r="A73" s="272" t="s">
        <v>182</v>
      </c>
      <c r="B73" s="272"/>
      <c r="C73" s="272"/>
      <c r="D73" s="272"/>
      <c r="E73" s="273" t="s">
        <v>17</v>
      </c>
      <c r="F73" s="251"/>
      <c r="G73" s="251">
        <v>6.28</v>
      </c>
      <c r="H73" s="251">
        <v>7.55</v>
      </c>
      <c r="I73" s="251">
        <v>25.59</v>
      </c>
      <c r="J73" s="251">
        <v>195</v>
      </c>
      <c r="K73" s="252">
        <v>0.14599999999999999</v>
      </c>
      <c r="L73" s="252">
        <v>0.25</v>
      </c>
      <c r="M73" s="252">
        <v>37.700000000000003</v>
      </c>
      <c r="N73" s="252">
        <v>0.68</v>
      </c>
      <c r="O73" s="252">
        <v>156.02000000000001</v>
      </c>
      <c r="P73" s="252">
        <v>193.5</v>
      </c>
      <c r="Q73" s="252">
        <v>55.7</v>
      </c>
      <c r="R73" s="252">
        <v>1.3049999999999999</v>
      </c>
      <c r="S73" s="189"/>
    </row>
    <row r="74" spans="1:19">
      <c r="A74" s="249" t="s">
        <v>111</v>
      </c>
      <c r="B74" s="249"/>
      <c r="C74" s="249"/>
      <c r="E74" s="250">
        <v>50</v>
      </c>
      <c r="F74" s="251"/>
      <c r="G74" s="251">
        <v>2.8</v>
      </c>
      <c r="H74" s="251">
        <v>1.1000000000000001</v>
      </c>
      <c r="I74" s="251">
        <v>34.200000000000003</v>
      </c>
      <c r="J74" s="251">
        <v>149</v>
      </c>
      <c r="K74" s="252">
        <v>0.04</v>
      </c>
      <c r="L74" s="252"/>
      <c r="M74" s="252">
        <v>15.3</v>
      </c>
      <c r="N74" s="252">
        <v>0.6</v>
      </c>
      <c r="O74" s="252">
        <v>32.700000000000003</v>
      </c>
      <c r="P74" s="252">
        <v>56</v>
      </c>
      <c r="Q74" s="252">
        <v>8</v>
      </c>
      <c r="R74" s="252">
        <v>0.4</v>
      </c>
      <c r="S74" s="243"/>
    </row>
    <row r="75" spans="1:19" ht="15" customHeight="1">
      <c r="A75" s="319" t="s">
        <v>108</v>
      </c>
      <c r="B75" s="319"/>
      <c r="C75" s="319"/>
      <c r="D75" s="319"/>
      <c r="E75" s="250" t="s">
        <v>45</v>
      </c>
      <c r="F75" s="251"/>
      <c r="G75" s="252">
        <v>0.46</v>
      </c>
      <c r="H75" s="252">
        <v>0.02</v>
      </c>
      <c r="I75" s="252">
        <v>16.25</v>
      </c>
      <c r="J75" s="252">
        <v>67</v>
      </c>
      <c r="K75" s="242"/>
      <c r="L75" s="242"/>
      <c r="M75" s="242"/>
      <c r="N75" s="242"/>
      <c r="O75" s="242">
        <v>0.4</v>
      </c>
      <c r="P75" s="242"/>
      <c r="Q75" s="242"/>
      <c r="R75" s="242">
        <v>0.4</v>
      </c>
      <c r="S75" s="243"/>
    </row>
    <row r="76" spans="1:19">
      <c r="A76" s="249" t="s">
        <v>43</v>
      </c>
      <c r="B76" s="249"/>
      <c r="C76" s="249"/>
      <c r="E76" s="250">
        <v>30</v>
      </c>
      <c r="F76" s="251"/>
      <c r="G76" s="251">
        <v>2</v>
      </c>
      <c r="H76" s="251">
        <v>0.4</v>
      </c>
      <c r="I76" s="251">
        <v>10.5</v>
      </c>
      <c r="J76" s="251">
        <v>62</v>
      </c>
      <c r="K76" s="252">
        <v>0.04</v>
      </c>
      <c r="L76" s="252"/>
      <c r="M76" s="252"/>
      <c r="N76" s="252">
        <v>0.3</v>
      </c>
      <c r="O76" s="252">
        <v>7</v>
      </c>
      <c r="P76" s="252">
        <v>31.6</v>
      </c>
      <c r="Q76" s="252">
        <v>9.4</v>
      </c>
      <c r="R76" s="252">
        <v>0.78</v>
      </c>
      <c r="S76" s="243"/>
    </row>
    <row r="77" spans="1:19">
      <c r="A77" s="249"/>
      <c r="B77" s="249"/>
      <c r="C77" s="249"/>
      <c r="E77" s="250"/>
      <c r="F77" s="245"/>
      <c r="G77" s="251"/>
      <c r="H77" s="251"/>
      <c r="I77" s="251"/>
      <c r="J77" s="251"/>
      <c r="K77" s="252"/>
      <c r="L77" s="252"/>
      <c r="M77" s="252"/>
      <c r="N77" s="252"/>
      <c r="O77" s="252"/>
      <c r="P77" s="252"/>
      <c r="Q77" s="252"/>
      <c r="R77" s="252"/>
      <c r="S77" s="243"/>
    </row>
    <row r="78" spans="1:19">
      <c r="A78" s="249"/>
      <c r="B78" s="249"/>
      <c r="C78" s="249"/>
      <c r="E78" s="250"/>
      <c r="F78" s="245"/>
      <c r="G78" s="251"/>
      <c r="H78" s="251"/>
      <c r="I78" s="251"/>
      <c r="J78" s="251"/>
      <c r="K78" s="252"/>
      <c r="L78" s="252"/>
      <c r="M78" s="252"/>
      <c r="N78" s="252"/>
      <c r="O78" s="252"/>
      <c r="P78" s="252"/>
      <c r="Q78" s="252"/>
      <c r="R78" s="252"/>
      <c r="S78" s="243"/>
    </row>
    <row r="79" spans="1:19">
      <c r="A79" s="262" t="s">
        <v>44</v>
      </c>
      <c r="B79" s="249"/>
      <c r="C79" s="249"/>
      <c r="E79" s="250"/>
      <c r="F79" s="245">
        <v>102</v>
      </c>
      <c r="G79" s="245">
        <f>SUM(G73:G78)</f>
        <v>11.540000000000001</v>
      </c>
      <c r="H79" s="245">
        <f t="shared" ref="H79:R79" si="15">SUM(H73:H78)</f>
        <v>9.07</v>
      </c>
      <c r="I79" s="245">
        <f t="shared" si="15"/>
        <v>86.54</v>
      </c>
      <c r="J79" s="245">
        <f t="shared" si="15"/>
        <v>473</v>
      </c>
      <c r="K79" s="245">
        <f t="shared" si="15"/>
        <v>0.22600000000000001</v>
      </c>
      <c r="L79" s="245">
        <f t="shared" si="15"/>
        <v>0.25</v>
      </c>
      <c r="M79" s="245">
        <f t="shared" si="15"/>
        <v>53</v>
      </c>
      <c r="N79" s="245">
        <f t="shared" si="15"/>
        <v>1.58</v>
      </c>
      <c r="O79" s="245">
        <f t="shared" si="15"/>
        <v>196.12000000000003</v>
      </c>
      <c r="P79" s="245">
        <f t="shared" si="15"/>
        <v>281.10000000000002</v>
      </c>
      <c r="Q79" s="245">
        <f t="shared" si="15"/>
        <v>73.100000000000009</v>
      </c>
      <c r="R79" s="245">
        <f t="shared" si="15"/>
        <v>2.8849999999999998</v>
      </c>
      <c r="S79" s="243"/>
    </row>
    <row r="80" spans="1:19">
      <c r="A80" s="190"/>
      <c r="B80" s="190"/>
      <c r="C80" s="190"/>
      <c r="D80" s="258"/>
      <c r="E80" s="187"/>
      <c r="F80" s="274"/>
      <c r="G80" s="252"/>
      <c r="H80" s="252"/>
      <c r="I80" s="252"/>
      <c r="J80" s="303">
        <f>J79*60%/1627.8</f>
        <v>0.17434574272023592</v>
      </c>
      <c r="K80" s="243"/>
      <c r="L80" s="243"/>
      <c r="M80" s="243"/>
      <c r="N80" s="243"/>
      <c r="O80" s="243"/>
      <c r="P80" s="243"/>
      <c r="Q80" s="243"/>
      <c r="R80" s="243"/>
      <c r="S80" s="243"/>
    </row>
    <row r="81" spans="1:19">
      <c r="A81" s="190"/>
      <c r="B81" s="190"/>
      <c r="C81" s="190"/>
      <c r="D81" s="258"/>
      <c r="E81" s="187"/>
      <c r="F81" s="274"/>
      <c r="G81" s="252"/>
      <c r="H81" s="252"/>
      <c r="I81" s="252"/>
      <c r="J81" s="252"/>
      <c r="K81" s="243"/>
      <c r="L81" s="243"/>
      <c r="M81" s="243"/>
      <c r="N81" s="243"/>
      <c r="O81" s="243"/>
      <c r="P81" s="243"/>
      <c r="Q81" s="243"/>
      <c r="R81" s="243"/>
      <c r="S81" s="243"/>
    </row>
    <row r="82" spans="1:19">
      <c r="A82" s="190"/>
      <c r="B82" s="190"/>
      <c r="C82" s="190"/>
      <c r="D82" s="190"/>
      <c r="E82" s="187"/>
      <c r="F82" s="251"/>
      <c r="G82" s="252"/>
      <c r="H82" s="243"/>
      <c r="I82" s="243"/>
      <c r="J82" s="243"/>
      <c r="K82" s="243"/>
      <c r="L82" s="243"/>
      <c r="M82" s="243"/>
      <c r="N82" s="243"/>
      <c r="O82" s="243"/>
      <c r="P82" s="243"/>
      <c r="Q82" s="243"/>
      <c r="R82" s="243"/>
      <c r="S82" s="243"/>
    </row>
    <row r="83" spans="1:19">
      <c r="A83" s="257" t="s">
        <v>87</v>
      </c>
      <c r="B83" s="259"/>
      <c r="C83" s="259"/>
      <c r="D83" s="190"/>
      <c r="E83" s="187"/>
      <c r="F83" s="249"/>
      <c r="G83" s="189"/>
      <c r="H83" s="252"/>
      <c r="I83" s="252"/>
      <c r="J83" s="252"/>
      <c r="K83" s="243"/>
      <c r="L83" s="243"/>
      <c r="M83" s="243"/>
      <c r="N83" s="243"/>
      <c r="O83" s="243"/>
      <c r="P83" s="243"/>
      <c r="Q83" s="243"/>
      <c r="R83" s="243"/>
      <c r="S83" s="243"/>
    </row>
    <row r="84" spans="1:19">
      <c r="A84" s="190"/>
      <c r="B84" s="259" t="s">
        <v>32</v>
      </c>
      <c r="C84" s="190"/>
      <c r="D84" s="190"/>
      <c r="E84" s="255"/>
      <c r="F84" s="275"/>
      <c r="G84" s="268"/>
      <c r="H84" s="189"/>
      <c r="I84" s="189"/>
      <c r="J84" s="189"/>
      <c r="K84" s="243"/>
      <c r="L84" s="243"/>
      <c r="M84" s="243"/>
      <c r="N84" s="243"/>
      <c r="O84" s="243"/>
      <c r="P84" s="243"/>
      <c r="Q84" s="243"/>
      <c r="R84" s="243"/>
      <c r="S84" s="243"/>
    </row>
    <row r="85" spans="1:19" s="254" customFormat="1" ht="18" customHeight="1">
      <c r="A85" s="295" t="s">
        <v>174</v>
      </c>
      <c r="B85" s="295"/>
      <c r="C85" s="295"/>
      <c r="D85" s="187"/>
      <c r="E85" s="187">
        <v>50</v>
      </c>
      <c r="F85" s="252"/>
      <c r="G85" s="296">
        <v>0.82</v>
      </c>
      <c r="H85" s="296">
        <v>2.4900000000000002</v>
      </c>
      <c r="I85" s="296">
        <v>3.81</v>
      </c>
      <c r="J85" s="296">
        <v>41</v>
      </c>
      <c r="K85" s="296">
        <v>0.01</v>
      </c>
      <c r="L85" s="296">
        <v>6.75</v>
      </c>
      <c r="M85" s="296">
        <v>2.4</v>
      </c>
      <c r="N85" s="296">
        <v>1.05</v>
      </c>
      <c r="O85" s="296">
        <v>25.5</v>
      </c>
      <c r="P85" s="296">
        <v>15</v>
      </c>
      <c r="Q85" s="296">
        <v>8</v>
      </c>
      <c r="R85" s="296">
        <v>0.6</v>
      </c>
    </row>
    <row r="86" spans="1:19" s="277" customFormat="1">
      <c r="A86" s="320" t="s">
        <v>30</v>
      </c>
      <c r="B86" s="320"/>
      <c r="C86" s="320"/>
      <c r="D86" s="320"/>
      <c r="E86" s="239">
        <v>100</v>
      </c>
      <c r="F86" s="240"/>
      <c r="G86" s="241">
        <v>0.4</v>
      </c>
      <c r="H86" s="241">
        <v>0.4</v>
      </c>
      <c r="I86" s="241">
        <v>9.8000000000000007</v>
      </c>
      <c r="J86" s="241">
        <v>47</v>
      </c>
      <c r="K86" s="263">
        <v>0.03</v>
      </c>
      <c r="L86" s="263">
        <v>10</v>
      </c>
      <c r="M86" s="263"/>
      <c r="N86" s="263">
        <v>0.2</v>
      </c>
      <c r="O86" s="263">
        <v>16</v>
      </c>
      <c r="P86" s="263">
        <v>11</v>
      </c>
      <c r="Q86" s="263">
        <v>9</v>
      </c>
      <c r="R86" s="263">
        <v>2.2000000000000002</v>
      </c>
      <c r="S86" s="263"/>
    </row>
    <row r="87" spans="1:19">
      <c r="A87" s="190"/>
      <c r="E87" s="187"/>
      <c r="F87" s="245"/>
      <c r="G87" s="188">
        <f>SUM(G85:G86)/2</f>
        <v>0.61</v>
      </c>
      <c r="H87" s="188">
        <f t="shared" ref="H87:R87" si="16">SUM(H85:H86)/2</f>
        <v>1.4450000000000001</v>
      </c>
      <c r="I87" s="188">
        <f t="shared" si="16"/>
        <v>6.8050000000000006</v>
      </c>
      <c r="J87" s="188">
        <f t="shared" si="16"/>
        <v>44</v>
      </c>
      <c r="K87" s="188">
        <f t="shared" si="16"/>
        <v>0.02</v>
      </c>
      <c r="L87" s="188">
        <f t="shared" si="16"/>
        <v>8.375</v>
      </c>
      <c r="M87" s="188">
        <f t="shared" si="16"/>
        <v>1.2</v>
      </c>
      <c r="N87" s="188">
        <f t="shared" si="16"/>
        <v>0.625</v>
      </c>
      <c r="O87" s="188">
        <f t="shared" si="16"/>
        <v>20.75</v>
      </c>
      <c r="P87" s="188">
        <f t="shared" si="16"/>
        <v>13</v>
      </c>
      <c r="Q87" s="188">
        <f t="shared" si="16"/>
        <v>8.5</v>
      </c>
      <c r="R87" s="188">
        <f t="shared" si="16"/>
        <v>1.4000000000000001</v>
      </c>
      <c r="S87" s="243"/>
    </row>
    <row r="88" spans="1:19">
      <c r="A88" s="190"/>
      <c r="B88" s="259" t="s">
        <v>31</v>
      </c>
      <c r="C88" s="190"/>
      <c r="D88" s="190"/>
      <c r="E88" s="187"/>
      <c r="F88" s="251"/>
      <c r="G88" s="252"/>
      <c r="H88" s="252"/>
      <c r="I88" s="252"/>
      <c r="J88" s="252"/>
      <c r="K88" s="242"/>
      <c r="L88" s="242"/>
      <c r="M88" s="242"/>
      <c r="N88" s="242"/>
      <c r="O88" s="242"/>
      <c r="P88" s="242"/>
      <c r="Q88" s="242"/>
      <c r="R88" s="242"/>
      <c r="S88" s="243"/>
    </row>
    <row r="89" spans="1:19" s="309" customFormat="1">
      <c r="A89" s="306" t="s">
        <v>114</v>
      </c>
      <c r="B89" s="306"/>
      <c r="C89" s="306"/>
      <c r="D89" s="306"/>
      <c r="E89" s="239">
        <v>250</v>
      </c>
      <c r="F89" s="240"/>
      <c r="G89" s="241">
        <v>5.4</v>
      </c>
      <c r="H89" s="241">
        <v>3.4</v>
      </c>
      <c r="I89" s="241">
        <v>15.6</v>
      </c>
      <c r="J89" s="241">
        <v>115</v>
      </c>
      <c r="K89" s="241">
        <v>0.19</v>
      </c>
      <c r="L89" s="241">
        <v>5.7</v>
      </c>
      <c r="M89" s="241">
        <v>14.2</v>
      </c>
      <c r="N89" s="241">
        <v>0.3</v>
      </c>
      <c r="O89" s="241">
        <v>25.1</v>
      </c>
      <c r="P89" s="241">
        <v>81.400000000000006</v>
      </c>
      <c r="Q89" s="241">
        <v>30.5</v>
      </c>
      <c r="R89" s="241">
        <v>1.52</v>
      </c>
      <c r="S89" s="195"/>
    </row>
    <row r="90" spans="1:19">
      <c r="A90" s="190"/>
      <c r="E90" s="187"/>
      <c r="F90" s="245"/>
      <c r="G90" s="188">
        <f>SUM(G89)</f>
        <v>5.4</v>
      </c>
      <c r="H90" s="188">
        <f t="shared" ref="H90:R90" si="17">SUM(H89)</f>
        <v>3.4</v>
      </c>
      <c r="I90" s="188">
        <f t="shared" si="17"/>
        <v>15.6</v>
      </c>
      <c r="J90" s="188">
        <f t="shared" si="17"/>
        <v>115</v>
      </c>
      <c r="K90" s="264">
        <f t="shared" si="17"/>
        <v>0.19</v>
      </c>
      <c r="L90" s="264">
        <f t="shared" si="17"/>
        <v>5.7</v>
      </c>
      <c r="M90" s="264">
        <f t="shared" si="17"/>
        <v>14.2</v>
      </c>
      <c r="N90" s="264">
        <f t="shared" si="17"/>
        <v>0.3</v>
      </c>
      <c r="O90" s="264">
        <f t="shared" si="17"/>
        <v>25.1</v>
      </c>
      <c r="P90" s="264">
        <f t="shared" si="17"/>
        <v>81.400000000000006</v>
      </c>
      <c r="Q90" s="264">
        <f t="shared" si="17"/>
        <v>30.5</v>
      </c>
      <c r="R90" s="264">
        <f t="shared" si="17"/>
        <v>1.52</v>
      </c>
      <c r="S90" s="243"/>
    </row>
    <row r="91" spans="1:19">
      <c r="A91" s="190"/>
      <c r="B91" s="259" t="s">
        <v>34</v>
      </c>
      <c r="C91" s="190"/>
      <c r="D91" s="190"/>
      <c r="E91" s="187"/>
      <c r="F91" s="245"/>
      <c r="G91" s="188"/>
      <c r="H91" s="252"/>
      <c r="I91" s="252"/>
      <c r="J91" s="252"/>
      <c r="K91" s="242"/>
      <c r="L91" s="242"/>
      <c r="M91" s="242"/>
      <c r="N91" s="242"/>
      <c r="O91" s="242"/>
      <c r="P91" s="242"/>
      <c r="Q91" s="242"/>
      <c r="R91" s="242"/>
      <c r="S91" s="243"/>
    </row>
    <row r="92" spans="1:19" s="309" customFormat="1">
      <c r="A92" s="306" t="s">
        <v>116</v>
      </c>
      <c r="E92" s="239" t="s">
        <v>19</v>
      </c>
      <c r="F92" s="240"/>
      <c r="G92" s="241">
        <v>18.66</v>
      </c>
      <c r="H92" s="241">
        <v>10.5</v>
      </c>
      <c r="I92" s="241">
        <v>38.5</v>
      </c>
      <c r="J92" s="241">
        <v>323.16000000000003</v>
      </c>
      <c r="K92" s="263">
        <v>3.1</v>
      </c>
      <c r="L92" s="263">
        <v>0.4</v>
      </c>
      <c r="M92" s="263">
        <v>10.1</v>
      </c>
      <c r="N92" s="263">
        <v>1.5</v>
      </c>
      <c r="O92" s="263">
        <v>19.2</v>
      </c>
      <c r="P92" s="263">
        <v>24.8</v>
      </c>
      <c r="Q92" s="263">
        <v>7.1</v>
      </c>
      <c r="R92" s="263">
        <v>7.8</v>
      </c>
      <c r="S92" s="194"/>
    </row>
    <row r="93" spans="1:19">
      <c r="A93" s="190" t="s">
        <v>51</v>
      </c>
      <c r="E93" s="187">
        <v>100</v>
      </c>
      <c r="F93" s="251"/>
      <c r="G93" s="252">
        <v>28.58</v>
      </c>
      <c r="H93" s="252">
        <v>12</v>
      </c>
      <c r="I93" s="252">
        <v>4.67</v>
      </c>
      <c r="J93" s="252">
        <v>241</v>
      </c>
      <c r="K93" s="242">
        <v>7.0000000000000007E-2</v>
      </c>
      <c r="L93" s="242">
        <v>5</v>
      </c>
      <c r="M93" s="242">
        <v>11.1</v>
      </c>
      <c r="N93" s="242">
        <v>1</v>
      </c>
      <c r="O93" s="242">
        <v>20.8</v>
      </c>
      <c r="P93" s="242">
        <v>90.8</v>
      </c>
      <c r="Q93" s="242">
        <v>24</v>
      </c>
      <c r="R93" s="242">
        <v>1.03</v>
      </c>
      <c r="S93" s="253"/>
    </row>
    <row r="94" spans="1:19">
      <c r="A94" s="190"/>
      <c r="E94" s="187"/>
      <c r="F94" s="245"/>
      <c r="G94" s="188">
        <f t="shared" ref="G94:R94" si="18">SUM(G92:G93)/2</f>
        <v>23.619999999999997</v>
      </c>
      <c r="H94" s="188">
        <f t="shared" si="18"/>
        <v>11.25</v>
      </c>
      <c r="I94" s="188">
        <f t="shared" si="18"/>
        <v>21.585000000000001</v>
      </c>
      <c r="J94" s="188">
        <f t="shared" si="18"/>
        <v>282.08000000000004</v>
      </c>
      <c r="K94" s="188">
        <f t="shared" si="18"/>
        <v>1.585</v>
      </c>
      <c r="L94" s="188">
        <f t="shared" si="18"/>
        <v>2.7</v>
      </c>
      <c r="M94" s="188">
        <f t="shared" si="18"/>
        <v>10.6</v>
      </c>
      <c r="N94" s="188">
        <f t="shared" si="18"/>
        <v>1.25</v>
      </c>
      <c r="O94" s="188">
        <f t="shared" si="18"/>
        <v>20</v>
      </c>
      <c r="P94" s="188">
        <f t="shared" si="18"/>
        <v>57.8</v>
      </c>
      <c r="Q94" s="188">
        <f t="shared" si="18"/>
        <v>15.55</v>
      </c>
      <c r="R94" s="188">
        <f t="shared" si="18"/>
        <v>4.415</v>
      </c>
      <c r="S94" s="243"/>
    </row>
    <row r="95" spans="1:19">
      <c r="A95" s="190"/>
      <c r="B95" s="259" t="s">
        <v>3</v>
      </c>
      <c r="C95" s="259"/>
      <c r="D95" s="190"/>
      <c r="E95" s="187"/>
      <c r="F95" s="245"/>
      <c r="G95" s="188"/>
      <c r="H95" s="188"/>
      <c r="I95" s="188"/>
      <c r="J95" s="188"/>
      <c r="K95" s="242"/>
      <c r="L95" s="242"/>
      <c r="M95" s="242"/>
      <c r="N95" s="242"/>
      <c r="O95" s="242"/>
      <c r="P95" s="242"/>
      <c r="Q95" s="242"/>
      <c r="R95" s="242"/>
      <c r="S95" s="243"/>
    </row>
    <row r="96" spans="1:19" s="309" customFormat="1">
      <c r="A96" s="306" t="s">
        <v>183</v>
      </c>
      <c r="B96" s="306"/>
      <c r="C96" s="306"/>
      <c r="D96" s="306"/>
      <c r="E96" s="239" t="s">
        <v>94</v>
      </c>
      <c r="F96" s="240"/>
      <c r="G96" s="241">
        <v>8.77</v>
      </c>
      <c r="H96" s="241">
        <v>6.1</v>
      </c>
      <c r="I96" s="241">
        <v>39.619999999999997</v>
      </c>
      <c r="J96" s="241">
        <v>248</v>
      </c>
      <c r="K96" s="241">
        <v>0.15</v>
      </c>
      <c r="L96" s="241">
        <v>0.85</v>
      </c>
      <c r="M96" s="241">
        <v>4</v>
      </c>
      <c r="N96" s="241">
        <v>1</v>
      </c>
      <c r="O96" s="241">
        <v>52.9</v>
      </c>
      <c r="P96" s="241">
        <v>186</v>
      </c>
      <c r="Q96" s="241">
        <v>131</v>
      </c>
      <c r="R96" s="241">
        <v>3.98</v>
      </c>
      <c r="S96" s="194"/>
    </row>
    <row r="97" spans="1:19">
      <c r="F97" s="245"/>
      <c r="G97" s="188">
        <f>SUM(G96)</f>
        <v>8.77</v>
      </c>
      <c r="H97" s="188">
        <f t="shared" ref="H97:R97" si="19">SUM(H96)</f>
        <v>6.1</v>
      </c>
      <c r="I97" s="188">
        <f t="shared" si="19"/>
        <v>39.619999999999997</v>
      </c>
      <c r="J97" s="188">
        <f t="shared" si="19"/>
        <v>248</v>
      </c>
      <c r="K97" s="188">
        <f t="shared" si="19"/>
        <v>0.15</v>
      </c>
      <c r="L97" s="188">
        <f t="shared" si="19"/>
        <v>0.85</v>
      </c>
      <c r="M97" s="188">
        <f t="shared" si="19"/>
        <v>4</v>
      </c>
      <c r="N97" s="188">
        <f t="shared" si="19"/>
        <v>1</v>
      </c>
      <c r="O97" s="188">
        <f t="shared" si="19"/>
        <v>52.9</v>
      </c>
      <c r="P97" s="188">
        <f t="shared" si="19"/>
        <v>186</v>
      </c>
      <c r="Q97" s="188">
        <f t="shared" si="19"/>
        <v>131</v>
      </c>
      <c r="R97" s="188">
        <f t="shared" si="19"/>
        <v>3.98</v>
      </c>
      <c r="S97" s="243"/>
    </row>
    <row r="98" spans="1:19">
      <c r="A98" s="190"/>
      <c r="B98" s="259" t="s">
        <v>4</v>
      </c>
      <c r="C98" s="259"/>
      <c r="D98" s="190"/>
      <c r="E98" s="187"/>
      <c r="F98" s="250"/>
      <c r="G98" s="252"/>
      <c r="H98" s="252"/>
      <c r="I98" s="252"/>
      <c r="J98" s="252"/>
      <c r="K98" s="242"/>
      <c r="L98" s="242"/>
      <c r="M98" s="242"/>
      <c r="N98" s="242"/>
      <c r="O98" s="242"/>
      <c r="P98" s="242"/>
      <c r="Q98" s="242"/>
      <c r="R98" s="242"/>
      <c r="S98" s="243"/>
    </row>
    <row r="99" spans="1:19" s="254" customFormat="1">
      <c r="A99" s="319" t="s">
        <v>108</v>
      </c>
      <c r="B99" s="319"/>
      <c r="C99" s="319"/>
      <c r="D99" s="319"/>
      <c r="E99" s="239" t="s">
        <v>45</v>
      </c>
      <c r="F99" s="240"/>
      <c r="G99" s="252">
        <v>0.46</v>
      </c>
      <c r="H99" s="252">
        <v>0.02</v>
      </c>
      <c r="I99" s="252">
        <v>16.25</v>
      </c>
      <c r="J99" s="252">
        <v>67</v>
      </c>
      <c r="K99" s="242"/>
      <c r="L99" s="242"/>
      <c r="M99" s="242"/>
      <c r="N99" s="242"/>
      <c r="O99" s="242">
        <v>0.4</v>
      </c>
      <c r="P99" s="242"/>
      <c r="Q99" s="242"/>
      <c r="R99" s="242">
        <v>0.4</v>
      </c>
      <c r="S99" s="253"/>
    </row>
    <row r="100" spans="1:19">
      <c r="A100" s="190"/>
      <c r="B100" s="190"/>
      <c r="C100" s="190"/>
      <c r="D100" s="190"/>
      <c r="E100" s="187"/>
      <c r="F100" s="245"/>
      <c r="G100" s="188">
        <f>SUM(G99)</f>
        <v>0.46</v>
      </c>
      <c r="H100" s="188"/>
      <c r="I100" s="188">
        <f>SUM(I99)</f>
        <v>16.25</v>
      </c>
      <c r="J100" s="188">
        <f>SUM(J99)</f>
        <v>67</v>
      </c>
      <c r="K100" s="264">
        <f>SUM(K99)</f>
        <v>0</v>
      </c>
      <c r="L100" s="264">
        <f>SUM(L99)</f>
        <v>0</v>
      </c>
      <c r="M100" s="264"/>
      <c r="N100" s="264">
        <f>SUM(N99)</f>
        <v>0</v>
      </c>
      <c r="O100" s="264">
        <f>SUM(O99)</f>
        <v>0.4</v>
      </c>
      <c r="P100" s="264">
        <f>SUM(P99)</f>
        <v>0</v>
      </c>
      <c r="Q100" s="264">
        <f>SUM(Q99)</f>
        <v>0</v>
      </c>
      <c r="R100" s="264">
        <f>SUM(R99)</f>
        <v>0.4</v>
      </c>
      <c r="S100" s="243"/>
    </row>
    <row r="101" spans="1:19">
      <c r="A101" s="190" t="s">
        <v>5</v>
      </c>
      <c r="B101" s="190"/>
      <c r="C101" s="190"/>
      <c r="D101" s="190"/>
      <c r="E101" s="187" t="s">
        <v>179</v>
      </c>
      <c r="F101" s="251"/>
      <c r="G101" s="252">
        <v>2.9</v>
      </c>
      <c r="H101" s="252">
        <v>0.8</v>
      </c>
      <c r="I101" s="252">
        <v>17</v>
      </c>
      <c r="J101" s="252">
        <v>90</v>
      </c>
      <c r="K101" s="242">
        <v>0.04</v>
      </c>
      <c r="L101" s="242"/>
      <c r="M101" s="242"/>
      <c r="N101" s="242">
        <v>0.4</v>
      </c>
      <c r="O101" s="242">
        <v>8.6999999999999993</v>
      </c>
      <c r="P101" s="242">
        <v>34.1</v>
      </c>
      <c r="Q101" s="242">
        <v>9.1</v>
      </c>
      <c r="R101" s="242">
        <v>0.52</v>
      </c>
      <c r="S101" s="243"/>
    </row>
    <row r="102" spans="1:19">
      <c r="A102" s="190"/>
      <c r="B102" s="190"/>
      <c r="C102" s="190"/>
      <c r="D102" s="190"/>
      <c r="E102" s="187"/>
      <c r="F102" s="251"/>
      <c r="G102" s="188">
        <f>G101</f>
        <v>2.9</v>
      </c>
      <c r="H102" s="188">
        <f t="shared" ref="H102:R102" si="20">H101</f>
        <v>0.8</v>
      </c>
      <c r="I102" s="188">
        <f t="shared" si="20"/>
        <v>17</v>
      </c>
      <c r="J102" s="188">
        <f t="shared" si="20"/>
        <v>90</v>
      </c>
      <c r="K102" s="188">
        <f t="shared" si="20"/>
        <v>0.04</v>
      </c>
      <c r="L102" s="188">
        <f t="shared" si="20"/>
        <v>0</v>
      </c>
      <c r="M102" s="188">
        <f t="shared" si="20"/>
        <v>0</v>
      </c>
      <c r="N102" s="188">
        <f t="shared" si="20"/>
        <v>0.4</v>
      </c>
      <c r="O102" s="188">
        <f t="shared" si="20"/>
        <v>8.6999999999999993</v>
      </c>
      <c r="P102" s="188">
        <f t="shared" si="20"/>
        <v>34.1</v>
      </c>
      <c r="Q102" s="188">
        <f t="shared" si="20"/>
        <v>9.1</v>
      </c>
      <c r="R102" s="188">
        <f t="shared" si="20"/>
        <v>0.52</v>
      </c>
      <c r="S102" s="243"/>
    </row>
    <row r="103" spans="1:19">
      <c r="A103" s="190"/>
      <c r="B103" s="190"/>
      <c r="C103" s="190"/>
      <c r="D103" s="190"/>
      <c r="E103" s="187"/>
      <c r="F103" s="251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243"/>
    </row>
    <row r="104" spans="1:19">
      <c r="A104" s="190"/>
      <c r="B104" s="190"/>
      <c r="C104" s="190"/>
      <c r="D104" s="265"/>
      <c r="E104" s="255" t="s">
        <v>6</v>
      </c>
      <c r="F104" s="245"/>
      <c r="G104" s="188">
        <f>G102+G100+G97+G94+G90+G87</f>
        <v>41.76</v>
      </c>
      <c r="H104" s="188">
        <f t="shared" ref="H104:R104" si="21">H102+H100+H97+H94+H90+H87</f>
        <v>22.994999999999997</v>
      </c>
      <c r="I104" s="188">
        <f t="shared" si="21"/>
        <v>116.86000000000001</v>
      </c>
      <c r="J104" s="188">
        <f t="shared" si="21"/>
        <v>846.08</v>
      </c>
      <c r="K104" s="188">
        <f t="shared" si="21"/>
        <v>1.9849999999999999</v>
      </c>
      <c r="L104" s="188">
        <f t="shared" si="21"/>
        <v>17.625</v>
      </c>
      <c r="M104" s="188">
        <f t="shared" si="21"/>
        <v>29.999999999999996</v>
      </c>
      <c r="N104" s="188">
        <f t="shared" si="21"/>
        <v>3.5749999999999997</v>
      </c>
      <c r="O104" s="188">
        <f t="shared" si="21"/>
        <v>127.85</v>
      </c>
      <c r="P104" s="188">
        <f t="shared" si="21"/>
        <v>372.29999999999995</v>
      </c>
      <c r="Q104" s="188">
        <f t="shared" si="21"/>
        <v>194.65</v>
      </c>
      <c r="R104" s="188">
        <f t="shared" si="21"/>
        <v>12.235000000000001</v>
      </c>
      <c r="S104" s="243"/>
    </row>
    <row r="105" spans="1:19">
      <c r="A105" s="190"/>
      <c r="B105" s="259"/>
      <c r="C105" s="190"/>
      <c r="D105" s="265"/>
      <c r="E105" s="187"/>
      <c r="F105" s="250"/>
      <c r="G105" s="252"/>
      <c r="H105" s="252"/>
      <c r="I105" s="252"/>
      <c r="J105" s="303">
        <f>J104*60%/1627.8</f>
        <v>0.3118614080353852</v>
      </c>
      <c r="K105" s="243"/>
      <c r="L105" s="243"/>
      <c r="M105" s="243"/>
      <c r="N105" s="243"/>
      <c r="O105" s="243"/>
      <c r="P105" s="243"/>
      <c r="Q105" s="243"/>
      <c r="R105" s="243"/>
      <c r="S105" s="243"/>
    </row>
    <row r="106" spans="1:19">
      <c r="A106" s="262" t="s">
        <v>40</v>
      </c>
      <c r="B106" s="249"/>
      <c r="C106" s="249"/>
      <c r="D106" s="249"/>
      <c r="E106" s="250"/>
      <c r="F106" s="249"/>
      <c r="G106" s="267"/>
      <c r="H106" s="267"/>
      <c r="I106" s="267"/>
      <c r="J106" s="252"/>
      <c r="K106" s="252"/>
      <c r="L106" s="252"/>
      <c r="M106" s="252"/>
      <c r="N106" s="252"/>
      <c r="O106" s="252"/>
      <c r="P106" s="252"/>
      <c r="Q106" s="252"/>
      <c r="R106" s="243"/>
      <c r="S106" s="243"/>
    </row>
    <row r="107" spans="1:19">
      <c r="A107" s="313" t="s">
        <v>46</v>
      </c>
      <c r="B107" s="313"/>
      <c r="C107" s="313"/>
      <c r="D107" s="313"/>
      <c r="E107" s="250" t="s">
        <v>47</v>
      </c>
      <c r="F107" s="251"/>
      <c r="G107" s="251">
        <v>16.04</v>
      </c>
      <c r="H107" s="251">
        <v>30.35</v>
      </c>
      <c r="I107" s="251">
        <v>3.11</v>
      </c>
      <c r="J107" s="251">
        <v>351</v>
      </c>
      <c r="K107" s="252">
        <v>0.05</v>
      </c>
      <c r="L107" s="252">
        <v>0.05</v>
      </c>
      <c r="M107" s="252">
        <v>207.2</v>
      </c>
      <c r="N107" s="252">
        <v>1.61</v>
      </c>
      <c r="O107" s="252">
        <v>146.6</v>
      </c>
      <c r="P107" s="252">
        <v>317.66000000000003</v>
      </c>
      <c r="Q107" s="252">
        <v>23.92</v>
      </c>
      <c r="R107" s="252">
        <v>3.54</v>
      </c>
      <c r="S107" s="243"/>
    </row>
    <row r="108" spans="1:19" s="190" customFormat="1">
      <c r="A108" s="320" t="s">
        <v>184</v>
      </c>
      <c r="B108" s="320"/>
      <c r="C108" s="320"/>
      <c r="D108" s="320"/>
      <c r="E108" s="239">
        <v>200</v>
      </c>
      <c r="F108" s="240"/>
      <c r="G108" s="241">
        <v>4.9000000000000004</v>
      </c>
      <c r="H108" s="241">
        <v>5</v>
      </c>
      <c r="I108" s="241">
        <v>32.5</v>
      </c>
      <c r="J108" s="241">
        <v>190</v>
      </c>
      <c r="K108" s="241">
        <v>0.02</v>
      </c>
      <c r="L108" s="241">
        <v>0.15</v>
      </c>
      <c r="M108" s="241">
        <v>9.6</v>
      </c>
      <c r="N108" s="241">
        <v>0.09</v>
      </c>
      <c r="O108" s="241">
        <v>107.3</v>
      </c>
      <c r="P108" s="241">
        <v>95.2</v>
      </c>
      <c r="Q108" s="241">
        <v>26</v>
      </c>
      <c r="R108" s="241">
        <v>0.84</v>
      </c>
      <c r="S108" s="189"/>
    </row>
    <row r="109" spans="1:19">
      <c r="A109" s="249" t="s">
        <v>43</v>
      </c>
      <c r="B109" s="249"/>
      <c r="C109" s="249"/>
      <c r="E109" s="250">
        <v>35</v>
      </c>
      <c r="F109" s="251"/>
      <c r="G109" s="251">
        <v>2.2999999999999998</v>
      </c>
      <c r="H109" s="251">
        <v>0.4</v>
      </c>
      <c r="I109" s="251">
        <v>12.3</v>
      </c>
      <c r="J109" s="251">
        <v>72</v>
      </c>
      <c r="K109" s="252">
        <v>0.04</v>
      </c>
      <c r="L109" s="252"/>
      <c r="M109" s="252"/>
      <c r="N109" s="252">
        <v>0.4</v>
      </c>
      <c r="O109" s="252">
        <v>8.1999999999999993</v>
      </c>
      <c r="P109" s="252">
        <v>36.9</v>
      </c>
      <c r="Q109" s="252">
        <v>11</v>
      </c>
      <c r="R109" s="252">
        <v>0.91</v>
      </c>
      <c r="S109" s="243"/>
    </row>
    <row r="110" spans="1:19">
      <c r="A110" s="249"/>
      <c r="B110" s="249"/>
      <c r="C110" s="249"/>
      <c r="E110" s="250"/>
      <c r="F110" s="245"/>
      <c r="G110" s="251"/>
      <c r="H110" s="251"/>
      <c r="I110" s="251"/>
      <c r="J110" s="251"/>
      <c r="K110" s="252"/>
      <c r="L110" s="252"/>
      <c r="M110" s="252"/>
      <c r="N110" s="252"/>
      <c r="O110" s="252"/>
      <c r="P110" s="252"/>
      <c r="Q110" s="252"/>
      <c r="R110" s="252"/>
      <c r="S110" s="243"/>
    </row>
    <row r="111" spans="1:19">
      <c r="A111" s="249"/>
      <c r="B111" s="249"/>
      <c r="C111" s="249"/>
      <c r="E111" s="250"/>
      <c r="F111" s="245"/>
      <c r="G111" s="251"/>
      <c r="H111" s="251"/>
      <c r="I111" s="251"/>
      <c r="J111" s="251"/>
      <c r="K111" s="252"/>
      <c r="L111" s="252"/>
      <c r="M111" s="252"/>
      <c r="N111" s="252"/>
      <c r="O111" s="252"/>
      <c r="P111" s="252"/>
      <c r="Q111" s="252"/>
      <c r="R111" s="252"/>
      <c r="S111" s="243"/>
    </row>
    <row r="112" spans="1:19">
      <c r="A112" s="262" t="s">
        <v>44</v>
      </c>
      <c r="B112" s="249"/>
      <c r="C112" s="249"/>
      <c r="E112" s="250"/>
      <c r="F112" s="245">
        <v>102</v>
      </c>
      <c r="G112" s="245">
        <f t="shared" ref="G112:R112" si="22">SUM(G107:G109)</f>
        <v>23.24</v>
      </c>
      <c r="H112" s="245">
        <f t="shared" si="22"/>
        <v>35.75</v>
      </c>
      <c r="I112" s="245">
        <f t="shared" si="22"/>
        <v>47.91</v>
      </c>
      <c r="J112" s="245">
        <f t="shared" si="22"/>
        <v>613</v>
      </c>
      <c r="K112" s="245">
        <f t="shared" si="22"/>
        <v>0.11000000000000001</v>
      </c>
      <c r="L112" s="245">
        <f t="shared" si="22"/>
        <v>0.2</v>
      </c>
      <c r="M112" s="245">
        <f t="shared" si="22"/>
        <v>216.79999999999998</v>
      </c>
      <c r="N112" s="245">
        <f t="shared" si="22"/>
        <v>2.1</v>
      </c>
      <c r="O112" s="245">
        <f t="shared" si="22"/>
        <v>262.09999999999997</v>
      </c>
      <c r="P112" s="245">
        <f t="shared" si="22"/>
        <v>449.76</v>
      </c>
      <c r="Q112" s="245">
        <f t="shared" si="22"/>
        <v>60.92</v>
      </c>
      <c r="R112" s="245">
        <f t="shared" si="22"/>
        <v>5.29</v>
      </c>
      <c r="S112" s="243"/>
    </row>
    <row r="113" spans="1:19">
      <c r="G113" s="243"/>
      <c r="H113" s="243"/>
      <c r="I113" s="243"/>
      <c r="J113" s="304">
        <f>J112*60%/1627.8</f>
        <v>0.22594913380022116</v>
      </c>
      <c r="K113" s="243"/>
      <c r="L113" s="243"/>
      <c r="M113" s="243"/>
      <c r="N113" s="243"/>
      <c r="O113" s="243"/>
      <c r="P113" s="243"/>
      <c r="Q113" s="243"/>
      <c r="R113" s="243"/>
      <c r="S113" s="243"/>
    </row>
    <row r="114" spans="1:19">
      <c r="D114" s="190"/>
      <c r="G114" s="243"/>
      <c r="H114" s="243"/>
      <c r="I114" s="243"/>
      <c r="J114" s="243"/>
      <c r="K114" s="243"/>
      <c r="L114" s="243"/>
      <c r="M114" s="243"/>
      <c r="N114" s="243"/>
      <c r="O114" s="243"/>
      <c r="P114" s="243"/>
      <c r="Q114" s="243"/>
      <c r="R114" s="243"/>
      <c r="S114" s="243"/>
    </row>
    <row r="115" spans="1:19">
      <c r="A115" s="259"/>
      <c r="B115" s="259"/>
      <c r="C115" s="259"/>
      <c r="D115" s="259"/>
      <c r="E115" s="255"/>
      <c r="F115" s="262"/>
      <c r="G115" s="268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</row>
    <row r="116" spans="1:19">
      <c r="A116" s="257" t="s">
        <v>88</v>
      </c>
      <c r="B116" s="190"/>
      <c r="C116" s="190"/>
      <c r="D116" s="190"/>
      <c r="E116" s="255"/>
      <c r="F116" s="245"/>
      <c r="G116" s="268"/>
      <c r="H116" s="252"/>
      <c r="I116" s="252"/>
      <c r="J116" s="252"/>
      <c r="K116" s="243"/>
      <c r="L116" s="243"/>
      <c r="M116" s="243"/>
      <c r="N116" s="243"/>
      <c r="O116" s="243"/>
      <c r="P116" s="243"/>
      <c r="Q116" s="243"/>
      <c r="R116" s="243"/>
      <c r="S116" s="243"/>
    </row>
    <row r="117" spans="1:19">
      <c r="A117" s="190"/>
      <c r="B117" s="259" t="s">
        <v>32</v>
      </c>
      <c r="C117" s="190"/>
      <c r="D117" s="190"/>
      <c r="E117" s="255"/>
      <c r="F117" s="262"/>
      <c r="G117" s="268"/>
      <c r="H117" s="268"/>
      <c r="I117" s="268"/>
      <c r="J117" s="188"/>
      <c r="K117" s="243"/>
      <c r="L117" s="243"/>
      <c r="M117" s="243"/>
      <c r="N117" s="243"/>
      <c r="O117" s="243"/>
      <c r="P117" s="243"/>
      <c r="Q117" s="243"/>
      <c r="R117" s="243"/>
      <c r="S117" s="243"/>
    </row>
    <row r="118" spans="1:19" s="309" customFormat="1" ht="15.75" customHeight="1">
      <c r="A118" s="314" t="s">
        <v>122</v>
      </c>
      <c r="B118" s="314"/>
      <c r="C118" s="314"/>
      <c r="D118" s="314"/>
      <c r="E118" s="311">
        <v>60</v>
      </c>
      <c r="F118" s="312"/>
      <c r="G118" s="312">
        <v>0.59</v>
      </c>
      <c r="H118" s="312">
        <v>6.1</v>
      </c>
      <c r="I118" s="312">
        <v>2.04</v>
      </c>
      <c r="J118" s="312">
        <v>67</v>
      </c>
      <c r="K118" s="312">
        <v>1.2E-2</v>
      </c>
      <c r="L118" s="312">
        <v>3.87</v>
      </c>
      <c r="M118" s="312">
        <v>0.06</v>
      </c>
      <c r="N118" s="312">
        <v>0.09</v>
      </c>
      <c r="O118" s="312">
        <v>11.7</v>
      </c>
      <c r="P118" s="312">
        <v>11.4</v>
      </c>
      <c r="Q118" s="312">
        <v>4.8</v>
      </c>
      <c r="R118" s="195"/>
      <c r="S118" s="194"/>
    </row>
    <row r="119" spans="1:19" s="309" customFormat="1">
      <c r="A119" s="270" t="s">
        <v>123</v>
      </c>
      <c r="B119" s="279"/>
      <c r="C119" s="279"/>
      <c r="D119" s="279"/>
      <c r="E119" s="239" t="s">
        <v>124</v>
      </c>
      <c r="F119" s="240"/>
      <c r="G119" s="241">
        <v>7.31</v>
      </c>
      <c r="H119" s="241">
        <v>11.004</v>
      </c>
      <c r="I119" s="241">
        <v>20.76</v>
      </c>
      <c r="J119" s="241">
        <v>217</v>
      </c>
      <c r="K119" s="241">
        <v>5.6000000000000001E-2</v>
      </c>
      <c r="L119" s="241">
        <v>0.15</v>
      </c>
      <c r="M119" s="241">
        <v>72.099999999999994</v>
      </c>
      <c r="N119" s="241">
        <v>0.63</v>
      </c>
      <c r="O119" s="241">
        <v>220.08</v>
      </c>
      <c r="P119" s="241">
        <v>155.4</v>
      </c>
      <c r="Q119" s="241">
        <v>17.43</v>
      </c>
      <c r="R119" s="241">
        <v>0.63</v>
      </c>
      <c r="S119" s="194"/>
    </row>
    <row r="120" spans="1:19">
      <c r="A120" s="190"/>
      <c r="E120" s="187"/>
      <c r="F120" s="245"/>
      <c r="G120" s="188">
        <f>SUM(G118:G119)/2</f>
        <v>3.9499999999999997</v>
      </c>
      <c r="H120" s="188">
        <f t="shared" ref="H120:R120" si="23">SUM(H118:H119)/2</f>
        <v>8.5519999999999996</v>
      </c>
      <c r="I120" s="188">
        <f t="shared" si="23"/>
        <v>11.4</v>
      </c>
      <c r="J120" s="188">
        <f t="shared" si="23"/>
        <v>142</v>
      </c>
      <c r="K120" s="188">
        <f t="shared" si="23"/>
        <v>3.4000000000000002E-2</v>
      </c>
      <c r="L120" s="188">
        <f t="shared" si="23"/>
        <v>2.0100000000000002</v>
      </c>
      <c r="M120" s="188">
        <f t="shared" si="23"/>
        <v>36.08</v>
      </c>
      <c r="N120" s="188">
        <f t="shared" si="23"/>
        <v>0.36</v>
      </c>
      <c r="O120" s="188">
        <f t="shared" si="23"/>
        <v>115.89</v>
      </c>
      <c r="P120" s="188">
        <f t="shared" si="23"/>
        <v>83.4</v>
      </c>
      <c r="Q120" s="188">
        <f t="shared" si="23"/>
        <v>11.115</v>
      </c>
      <c r="R120" s="188">
        <f t="shared" si="23"/>
        <v>0.315</v>
      </c>
      <c r="S120" s="243"/>
    </row>
    <row r="121" spans="1:19">
      <c r="A121" s="190"/>
      <c r="B121" s="259" t="s">
        <v>38</v>
      </c>
      <c r="C121" s="190"/>
      <c r="D121" s="190"/>
      <c r="E121" s="187"/>
      <c r="F121" s="251"/>
      <c r="G121" s="252"/>
      <c r="H121" s="252"/>
      <c r="I121" s="252"/>
      <c r="J121" s="252"/>
      <c r="K121" s="243"/>
      <c r="L121" s="243"/>
      <c r="M121" s="243"/>
      <c r="N121" s="243"/>
      <c r="O121" s="243"/>
      <c r="P121" s="243"/>
      <c r="Q121" s="243"/>
      <c r="R121" s="243"/>
      <c r="S121" s="243"/>
    </row>
    <row r="122" spans="1:19" s="309" customFormat="1">
      <c r="A122" s="306" t="s">
        <v>126</v>
      </c>
      <c r="B122" s="306"/>
      <c r="C122" s="306"/>
      <c r="D122" s="306"/>
      <c r="E122" s="239" t="s">
        <v>12</v>
      </c>
      <c r="F122" s="240"/>
      <c r="G122" s="241">
        <v>1.6</v>
      </c>
      <c r="H122" s="241">
        <v>4.7</v>
      </c>
      <c r="I122" s="241">
        <v>9.6999999999999993</v>
      </c>
      <c r="J122" s="241">
        <v>87</v>
      </c>
      <c r="K122" s="241">
        <v>0.03</v>
      </c>
      <c r="L122" s="241">
        <v>6.37</v>
      </c>
      <c r="M122" s="241">
        <v>23.4</v>
      </c>
      <c r="N122" s="241">
        <v>0.25</v>
      </c>
      <c r="O122" s="241">
        <v>31.4</v>
      </c>
      <c r="P122" s="241">
        <v>39.700000000000003</v>
      </c>
      <c r="Q122" s="241">
        <v>17</v>
      </c>
      <c r="R122" s="241">
        <v>0.78</v>
      </c>
      <c r="S122" s="195"/>
    </row>
    <row r="123" spans="1:19">
      <c r="A123" s="190"/>
      <c r="E123" s="187"/>
      <c r="F123" s="245"/>
      <c r="G123" s="188">
        <f t="shared" ref="G123:R123" si="24">SUM(G122)</f>
        <v>1.6</v>
      </c>
      <c r="H123" s="188">
        <f t="shared" si="24"/>
        <v>4.7</v>
      </c>
      <c r="I123" s="188">
        <f t="shared" si="24"/>
        <v>9.6999999999999993</v>
      </c>
      <c r="J123" s="188">
        <f t="shared" si="24"/>
        <v>87</v>
      </c>
      <c r="K123" s="264">
        <f t="shared" si="24"/>
        <v>0.03</v>
      </c>
      <c r="L123" s="264">
        <f t="shared" si="24"/>
        <v>6.37</v>
      </c>
      <c r="M123" s="264">
        <f t="shared" si="24"/>
        <v>23.4</v>
      </c>
      <c r="N123" s="264">
        <f t="shared" si="24"/>
        <v>0.25</v>
      </c>
      <c r="O123" s="264">
        <f t="shared" si="24"/>
        <v>31.4</v>
      </c>
      <c r="P123" s="264">
        <f t="shared" si="24"/>
        <v>39.700000000000003</v>
      </c>
      <c r="Q123" s="264">
        <f t="shared" si="24"/>
        <v>17</v>
      </c>
      <c r="R123" s="264">
        <f t="shared" si="24"/>
        <v>0.78</v>
      </c>
      <c r="S123" s="243"/>
    </row>
    <row r="124" spans="1:19">
      <c r="A124" s="190"/>
      <c r="B124" s="259" t="s">
        <v>34</v>
      </c>
      <c r="C124" s="190"/>
      <c r="D124" s="190"/>
      <c r="E124" s="187"/>
      <c r="F124" s="245"/>
      <c r="G124" s="188"/>
      <c r="H124" s="188"/>
      <c r="I124" s="188"/>
      <c r="J124" s="188"/>
      <c r="K124" s="242"/>
      <c r="L124" s="242"/>
      <c r="M124" s="242"/>
      <c r="N124" s="242"/>
      <c r="O124" s="242"/>
      <c r="P124" s="242"/>
      <c r="Q124" s="242"/>
      <c r="R124" s="242"/>
      <c r="S124" s="243"/>
    </row>
    <row r="125" spans="1:19" s="190" customFormat="1">
      <c r="A125" s="306" t="s">
        <v>185</v>
      </c>
      <c r="B125" s="306"/>
      <c r="C125" s="306"/>
      <c r="D125" s="306"/>
      <c r="E125" s="187" t="s">
        <v>104</v>
      </c>
      <c r="F125" s="251"/>
      <c r="G125" s="251">
        <v>12</v>
      </c>
      <c r="H125" s="251">
        <v>4.8</v>
      </c>
      <c r="I125" s="251">
        <v>26.4</v>
      </c>
      <c r="J125" s="251">
        <v>192</v>
      </c>
      <c r="K125" s="251">
        <v>23.6</v>
      </c>
      <c r="L125" s="251">
        <v>0.02</v>
      </c>
      <c r="M125" s="251">
        <v>24.8</v>
      </c>
      <c r="N125" s="251">
        <v>0.85</v>
      </c>
      <c r="O125" s="251">
        <v>69.849999999999994</v>
      </c>
      <c r="P125" s="251">
        <v>25.65</v>
      </c>
      <c r="Q125" s="251">
        <v>2.2999999999999998</v>
      </c>
      <c r="R125" s="251">
        <v>0.09</v>
      </c>
      <c r="S125" s="189"/>
    </row>
    <row r="126" spans="1:19" s="309" customFormat="1" ht="18" customHeight="1">
      <c r="A126" s="270" t="s">
        <v>130</v>
      </c>
      <c r="B126" s="279"/>
      <c r="C126" s="279"/>
      <c r="D126" s="279"/>
      <c r="E126" s="239" t="s">
        <v>131</v>
      </c>
      <c r="F126" s="240"/>
      <c r="G126" s="241">
        <v>5.9429999999999996</v>
      </c>
      <c r="H126" s="241">
        <v>8.8109999999999999</v>
      </c>
      <c r="I126" s="241">
        <v>15.246</v>
      </c>
      <c r="J126" s="241">
        <v>107.37</v>
      </c>
      <c r="K126" s="263">
        <v>7.8E-2</v>
      </c>
      <c r="L126" s="263">
        <v>2.91</v>
      </c>
      <c r="M126" s="263">
        <v>34.950000000000003</v>
      </c>
      <c r="N126" s="263">
        <v>0</v>
      </c>
      <c r="O126" s="263">
        <v>20.41</v>
      </c>
      <c r="P126" s="263">
        <v>100.123</v>
      </c>
      <c r="Q126" s="263">
        <v>21.31</v>
      </c>
      <c r="R126" s="263">
        <v>2.008</v>
      </c>
      <c r="S126" s="194"/>
    </row>
    <row r="127" spans="1:19" s="309" customFormat="1">
      <c r="A127" s="306" t="s">
        <v>168</v>
      </c>
      <c r="B127" s="306"/>
      <c r="C127" s="306"/>
      <c r="D127" s="306"/>
      <c r="E127" s="239">
        <v>90</v>
      </c>
      <c r="F127" s="240"/>
      <c r="G127" s="241">
        <v>28.27</v>
      </c>
      <c r="H127" s="241">
        <v>8.67</v>
      </c>
      <c r="I127" s="241">
        <v>0.84</v>
      </c>
      <c r="J127" s="241">
        <v>194</v>
      </c>
      <c r="K127" s="241">
        <v>0.09</v>
      </c>
      <c r="L127" s="241">
        <v>8.42</v>
      </c>
      <c r="M127" s="241">
        <v>33.299999999999997</v>
      </c>
      <c r="N127" s="241">
        <v>0.92</v>
      </c>
      <c r="O127" s="241">
        <v>38.4</v>
      </c>
      <c r="P127" s="241">
        <v>151.4</v>
      </c>
      <c r="Q127" s="241">
        <v>30.5</v>
      </c>
      <c r="R127" s="241">
        <v>1.98</v>
      </c>
      <c r="S127" s="194"/>
    </row>
    <row r="128" spans="1:19" s="309" customFormat="1">
      <c r="A128" s="306"/>
      <c r="B128" s="306"/>
      <c r="C128" s="306"/>
      <c r="D128" s="306"/>
      <c r="E128" s="239"/>
      <c r="F128" s="280"/>
      <c r="G128" s="193">
        <f>SUM(G125:G127)/3</f>
        <v>15.404333333333332</v>
      </c>
      <c r="H128" s="193">
        <f t="shared" ref="H128:R128" si="25">SUM(H125:H127)/3</f>
        <v>7.4269999999999996</v>
      </c>
      <c r="I128" s="193">
        <f t="shared" si="25"/>
        <v>14.162000000000001</v>
      </c>
      <c r="J128" s="193">
        <f t="shared" si="25"/>
        <v>164.45666666666668</v>
      </c>
      <c r="K128" s="193">
        <f t="shared" si="25"/>
        <v>7.9226666666666672</v>
      </c>
      <c r="L128" s="193">
        <f t="shared" si="25"/>
        <v>3.7833333333333332</v>
      </c>
      <c r="M128" s="193">
        <f t="shared" si="25"/>
        <v>31.016666666666666</v>
      </c>
      <c r="N128" s="193">
        <f t="shared" si="25"/>
        <v>0.59</v>
      </c>
      <c r="O128" s="193">
        <f t="shared" si="25"/>
        <v>42.886666666666663</v>
      </c>
      <c r="P128" s="193">
        <f t="shared" si="25"/>
        <v>92.391000000000005</v>
      </c>
      <c r="Q128" s="193">
        <f t="shared" si="25"/>
        <v>18.036666666666665</v>
      </c>
      <c r="R128" s="193">
        <f t="shared" si="25"/>
        <v>1.3593333333333331</v>
      </c>
      <c r="S128" s="194"/>
    </row>
    <row r="129" spans="1:19">
      <c r="A129" s="190"/>
      <c r="B129" s="259" t="s">
        <v>35</v>
      </c>
      <c r="C129" s="259"/>
      <c r="D129" s="190"/>
      <c r="E129" s="187"/>
      <c r="F129" s="251"/>
      <c r="G129" s="252"/>
      <c r="H129" s="252"/>
      <c r="I129" s="252"/>
      <c r="J129" s="252"/>
      <c r="K129" s="242"/>
      <c r="L129" s="242"/>
      <c r="M129" s="242"/>
      <c r="N129" s="242"/>
      <c r="O129" s="242"/>
      <c r="P129" s="242"/>
      <c r="Q129" s="242"/>
      <c r="R129" s="242"/>
      <c r="S129" s="243"/>
    </row>
    <row r="130" spans="1:19" s="309" customFormat="1">
      <c r="A130" s="270" t="s">
        <v>186</v>
      </c>
      <c r="B130" s="270"/>
      <c r="C130" s="270"/>
      <c r="D130" s="270"/>
      <c r="E130" s="239" t="s">
        <v>159</v>
      </c>
      <c r="F130" s="240"/>
      <c r="G130" s="241">
        <v>6.67</v>
      </c>
      <c r="H130" s="241">
        <v>8.5399999999999991</v>
      </c>
      <c r="I130" s="241">
        <v>41.95</v>
      </c>
      <c r="J130" s="241">
        <v>272</v>
      </c>
      <c r="K130" s="263">
        <v>0.108</v>
      </c>
      <c r="L130" s="263">
        <v>0.74</v>
      </c>
      <c r="M130" s="263">
        <v>42.34</v>
      </c>
      <c r="N130" s="263">
        <v>0.59</v>
      </c>
      <c r="O130" s="263">
        <v>113.6</v>
      </c>
      <c r="P130" s="263">
        <v>171</v>
      </c>
      <c r="Q130" s="263">
        <v>34.200000000000003</v>
      </c>
      <c r="R130" s="263">
        <v>1.83</v>
      </c>
      <c r="S130" s="194"/>
    </row>
    <row r="131" spans="1:19" ht="15.75" customHeight="1">
      <c r="A131" s="190"/>
      <c r="B131" s="259" t="s">
        <v>36</v>
      </c>
      <c r="C131" s="259"/>
      <c r="D131" s="190"/>
      <c r="E131" s="187"/>
      <c r="F131" s="245"/>
      <c r="G131" s="188">
        <f t="shared" ref="G131:R131" si="26">SUM(G130)</f>
        <v>6.67</v>
      </c>
      <c r="H131" s="188">
        <f t="shared" si="26"/>
        <v>8.5399999999999991</v>
      </c>
      <c r="I131" s="188">
        <f t="shared" si="26"/>
        <v>41.95</v>
      </c>
      <c r="J131" s="188">
        <f t="shared" si="26"/>
        <v>272</v>
      </c>
      <c r="K131" s="264">
        <f t="shared" si="26"/>
        <v>0.108</v>
      </c>
      <c r="L131" s="264">
        <f t="shared" si="26"/>
        <v>0.74</v>
      </c>
      <c r="M131" s="264">
        <f t="shared" si="26"/>
        <v>42.34</v>
      </c>
      <c r="N131" s="264">
        <f t="shared" si="26"/>
        <v>0.59</v>
      </c>
      <c r="O131" s="264">
        <f t="shared" si="26"/>
        <v>113.6</v>
      </c>
      <c r="P131" s="264">
        <f t="shared" si="26"/>
        <v>171</v>
      </c>
      <c r="Q131" s="264">
        <f t="shared" si="26"/>
        <v>34.200000000000003</v>
      </c>
      <c r="R131" s="264">
        <f t="shared" si="26"/>
        <v>1.83</v>
      </c>
      <c r="S131" s="243"/>
    </row>
    <row r="132" spans="1:19" s="309" customFormat="1">
      <c r="A132" s="314" t="s">
        <v>134</v>
      </c>
      <c r="B132" s="314"/>
      <c r="C132" s="314"/>
      <c r="D132" s="314"/>
      <c r="E132" s="239">
        <v>200</v>
      </c>
      <c r="F132" s="240"/>
      <c r="G132" s="241">
        <v>0.1</v>
      </c>
      <c r="H132" s="241">
        <v>0</v>
      </c>
      <c r="I132" s="241">
        <v>30.8</v>
      </c>
      <c r="J132" s="241">
        <v>124</v>
      </c>
      <c r="K132" s="263">
        <f>SUM(K131)</f>
        <v>0.108</v>
      </c>
      <c r="L132" s="263">
        <f>SUM(L131)</f>
        <v>0.74</v>
      </c>
      <c r="M132" s="263"/>
      <c r="N132" s="263">
        <f t="shared" ref="N132:R133" si="27">SUM(N131)</f>
        <v>0.59</v>
      </c>
      <c r="O132" s="263">
        <f t="shared" si="27"/>
        <v>113.6</v>
      </c>
      <c r="P132" s="263">
        <f t="shared" si="27"/>
        <v>171</v>
      </c>
      <c r="Q132" s="263">
        <f t="shared" si="27"/>
        <v>34.200000000000003</v>
      </c>
      <c r="R132" s="263">
        <f t="shared" si="27"/>
        <v>1.83</v>
      </c>
      <c r="S132" s="194"/>
    </row>
    <row r="133" spans="1:19">
      <c r="A133" s="190"/>
      <c r="B133" s="190"/>
      <c r="C133" s="190"/>
      <c r="D133" s="190"/>
      <c r="E133" s="187"/>
      <c r="F133" s="245"/>
      <c r="G133" s="188">
        <f>SUM(G132)</f>
        <v>0.1</v>
      </c>
      <c r="H133" s="188"/>
      <c r="I133" s="188">
        <f>SUM(I132)</f>
        <v>30.8</v>
      </c>
      <c r="J133" s="188">
        <f>SUM(J132)</f>
        <v>124</v>
      </c>
      <c r="K133" s="264">
        <f>SUM(K132)</f>
        <v>0.108</v>
      </c>
      <c r="L133" s="264">
        <f>SUM(L132)</f>
        <v>0.74</v>
      </c>
      <c r="M133" s="264"/>
      <c r="N133" s="264">
        <f t="shared" si="27"/>
        <v>0.59</v>
      </c>
      <c r="O133" s="264">
        <f t="shared" si="27"/>
        <v>113.6</v>
      </c>
      <c r="P133" s="264">
        <f t="shared" si="27"/>
        <v>171</v>
      </c>
      <c r="Q133" s="264">
        <f t="shared" si="27"/>
        <v>34.200000000000003</v>
      </c>
      <c r="R133" s="264">
        <f t="shared" si="27"/>
        <v>1.83</v>
      </c>
      <c r="S133" s="243"/>
    </row>
    <row r="134" spans="1:19">
      <c r="A134" s="190" t="s">
        <v>5</v>
      </c>
      <c r="B134" s="190"/>
      <c r="C134" s="190"/>
      <c r="D134" s="190"/>
      <c r="E134" s="187" t="s">
        <v>179</v>
      </c>
      <c r="F134" s="251"/>
      <c r="G134" s="252">
        <v>2.9</v>
      </c>
      <c r="H134" s="252">
        <v>0.8</v>
      </c>
      <c r="I134" s="252">
        <v>17</v>
      </c>
      <c r="J134" s="252">
        <v>90</v>
      </c>
      <c r="K134" s="242">
        <v>0.04</v>
      </c>
      <c r="L134" s="242"/>
      <c r="M134" s="242"/>
      <c r="N134" s="242">
        <v>0.4</v>
      </c>
      <c r="O134" s="242">
        <v>8.6999999999999993</v>
      </c>
      <c r="P134" s="242">
        <v>34.1</v>
      </c>
      <c r="Q134" s="242">
        <v>9.1</v>
      </c>
      <c r="R134" s="242">
        <v>0.52</v>
      </c>
      <c r="S134" s="243"/>
    </row>
    <row r="135" spans="1:19">
      <c r="A135" s="190"/>
      <c r="B135" s="190"/>
      <c r="C135" s="190"/>
      <c r="D135" s="190"/>
      <c r="E135" s="187"/>
      <c r="F135" s="251"/>
      <c r="G135" s="188">
        <f>G134</f>
        <v>2.9</v>
      </c>
      <c r="H135" s="188">
        <f t="shared" ref="H135:R135" si="28">H134</f>
        <v>0.8</v>
      </c>
      <c r="I135" s="188">
        <f t="shared" si="28"/>
        <v>17</v>
      </c>
      <c r="J135" s="188">
        <f t="shared" si="28"/>
        <v>90</v>
      </c>
      <c r="K135" s="188">
        <f t="shared" si="28"/>
        <v>0.04</v>
      </c>
      <c r="L135" s="188">
        <f t="shared" si="28"/>
        <v>0</v>
      </c>
      <c r="M135" s="188">
        <f t="shared" si="28"/>
        <v>0</v>
      </c>
      <c r="N135" s="188">
        <f t="shared" si="28"/>
        <v>0.4</v>
      </c>
      <c r="O135" s="188">
        <f t="shared" si="28"/>
        <v>8.6999999999999993</v>
      </c>
      <c r="P135" s="188">
        <f t="shared" si="28"/>
        <v>34.1</v>
      </c>
      <c r="Q135" s="188">
        <f t="shared" si="28"/>
        <v>9.1</v>
      </c>
      <c r="R135" s="188">
        <f t="shared" si="28"/>
        <v>0.52</v>
      </c>
      <c r="S135" s="243"/>
    </row>
    <row r="136" spans="1:19">
      <c r="A136" s="190"/>
      <c r="B136" s="190"/>
      <c r="C136" s="190"/>
      <c r="D136" s="190"/>
      <c r="E136" s="187"/>
      <c r="F136" s="251"/>
      <c r="G136" s="252"/>
      <c r="H136" s="188"/>
      <c r="I136" s="188"/>
      <c r="J136" s="188"/>
      <c r="K136" s="242"/>
      <c r="L136" s="242"/>
      <c r="M136" s="242"/>
      <c r="N136" s="242"/>
      <c r="O136" s="242"/>
      <c r="P136" s="242"/>
      <c r="Q136" s="242"/>
      <c r="R136" s="242"/>
      <c r="S136" s="243"/>
    </row>
    <row r="137" spans="1:19">
      <c r="A137" s="190"/>
      <c r="B137" s="190"/>
      <c r="C137" s="190"/>
      <c r="D137" s="265"/>
      <c r="E137" s="255" t="s">
        <v>6</v>
      </c>
      <c r="F137" s="245"/>
      <c r="G137" s="188">
        <f t="shared" ref="G137:R137" si="29">G135+G133+G131+G128+G123+G120</f>
        <v>30.624333333333333</v>
      </c>
      <c r="H137" s="188">
        <f t="shared" si="29"/>
        <v>30.018999999999998</v>
      </c>
      <c r="I137" s="188">
        <f t="shared" si="29"/>
        <v>125.01200000000001</v>
      </c>
      <c r="J137" s="188">
        <f t="shared" si="29"/>
        <v>879.45666666666671</v>
      </c>
      <c r="K137" s="188">
        <f t="shared" si="29"/>
        <v>8.2426666666666666</v>
      </c>
      <c r="L137" s="188">
        <f t="shared" si="29"/>
        <v>13.643333333333333</v>
      </c>
      <c r="M137" s="188">
        <f t="shared" si="29"/>
        <v>132.83666666666664</v>
      </c>
      <c r="N137" s="188">
        <f t="shared" si="29"/>
        <v>2.78</v>
      </c>
      <c r="O137" s="188">
        <f t="shared" si="29"/>
        <v>426.0766666666666</v>
      </c>
      <c r="P137" s="188">
        <f t="shared" si="29"/>
        <v>591.59100000000001</v>
      </c>
      <c r="Q137" s="188">
        <f t="shared" si="29"/>
        <v>123.65166666666666</v>
      </c>
      <c r="R137" s="188">
        <f t="shared" si="29"/>
        <v>6.6343333333333332</v>
      </c>
      <c r="S137" s="243"/>
    </row>
    <row r="138" spans="1:19">
      <c r="A138" s="190"/>
      <c r="B138" s="259"/>
      <c r="C138" s="190"/>
      <c r="D138" s="265"/>
      <c r="E138" s="187"/>
      <c r="F138" s="251"/>
      <c r="G138" s="252"/>
      <c r="H138" s="252"/>
      <c r="I138" s="252"/>
      <c r="J138" s="303">
        <f>J137*60%/1627.8</f>
        <v>0.32416390219928737</v>
      </c>
      <c r="K138" s="242"/>
      <c r="L138" s="242"/>
      <c r="M138" s="242"/>
      <c r="N138" s="242"/>
      <c r="O138" s="242"/>
      <c r="P138" s="242"/>
      <c r="Q138" s="242"/>
      <c r="R138" s="242"/>
      <c r="S138" s="243"/>
    </row>
    <row r="139" spans="1:19">
      <c r="A139" s="262" t="s">
        <v>40</v>
      </c>
      <c r="B139" s="249"/>
      <c r="C139" s="249"/>
      <c r="D139" s="249"/>
      <c r="E139" s="250"/>
      <c r="F139" s="251"/>
      <c r="G139" s="267"/>
      <c r="H139" s="267"/>
      <c r="I139" s="267"/>
      <c r="J139" s="252"/>
      <c r="K139" s="252"/>
      <c r="L139" s="252"/>
      <c r="M139" s="252"/>
      <c r="N139" s="252"/>
      <c r="O139" s="252"/>
      <c r="P139" s="252"/>
      <c r="Q139" s="252"/>
      <c r="R139" s="242"/>
      <c r="S139" s="243"/>
    </row>
    <row r="140" spans="1:19" ht="15" customHeight="1">
      <c r="A140" s="313" t="s">
        <v>76</v>
      </c>
      <c r="B140" s="313"/>
      <c r="C140" s="313"/>
      <c r="D140" s="313"/>
      <c r="E140" s="250" t="s">
        <v>49</v>
      </c>
      <c r="F140" s="251"/>
      <c r="G140" s="251">
        <v>8.36</v>
      </c>
      <c r="H140" s="251">
        <v>20.14</v>
      </c>
      <c r="I140" s="251">
        <v>48.07</v>
      </c>
      <c r="J140" s="251">
        <v>415</v>
      </c>
      <c r="K140" s="252">
        <v>0.48</v>
      </c>
      <c r="L140" s="252">
        <v>2.5</v>
      </c>
      <c r="M140" s="252">
        <v>38</v>
      </c>
      <c r="N140" s="252">
        <v>5.25</v>
      </c>
      <c r="O140" s="252">
        <v>352.22</v>
      </c>
      <c r="P140" s="252">
        <v>456.88</v>
      </c>
      <c r="Q140" s="252">
        <v>148.46</v>
      </c>
      <c r="R140" s="252">
        <v>3.54</v>
      </c>
      <c r="S140" s="243"/>
    </row>
    <row r="141" spans="1:19" s="254" customFormat="1" ht="15" customHeight="1">
      <c r="A141" s="319" t="s">
        <v>108</v>
      </c>
      <c r="B141" s="319"/>
      <c r="C141" s="319"/>
      <c r="D141" s="319"/>
      <c r="E141" s="239" t="s">
        <v>45</v>
      </c>
      <c r="F141" s="240"/>
      <c r="G141" s="252">
        <v>0.46</v>
      </c>
      <c r="H141" s="252">
        <v>0.02</v>
      </c>
      <c r="I141" s="252">
        <v>16.25</v>
      </c>
      <c r="J141" s="252">
        <v>67</v>
      </c>
      <c r="K141" s="242"/>
      <c r="L141" s="242"/>
      <c r="M141" s="242"/>
      <c r="N141" s="242"/>
      <c r="O141" s="242">
        <v>0.4</v>
      </c>
      <c r="P141" s="242"/>
      <c r="Q141" s="242"/>
      <c r="R141" s="242">
        <v>0.4</v>
      </c>
      <c r="S141" s="253"/>
    </row>
    <row r="142" spans="1:19" s="254" customFormat="1" ht="15" customHeight="1">
      <c r="A142" s="305"/>
      <c r="B142" s="305"/>
      <c r="C142" s="305"/>
      <c r="D142" s="305"/>
      <c r="E142" s="239"/>
      <c r="F142" s="280"/>
      <c r="G142" s="252"/>
      <c r="H142" s="252"/>
      <c r="I142" s="252"/>
      <c r="J142" s="252"/>
      <c r="K142" s="242"/>
      <c r="L142" s="242"/>
      <c r="M142" s="242"/>
      <c r="N142" s="242"/>
      <c r="O142" s="242"/>
      <c r="P142" s="242"/>
      <c r="Q142" s="242"/>
      <c r="R142" s="242"/>
      <c r="S142" s="253"/>
    </row>
    <row r="143" spans="1:19" s="254" customFormat="1" ht="15" customHeight="1">
      <c r="A143" s="305"/>
      <c r="B143" s="305"/>
      <c r="C143" s="305"/>
      <c r="D143" s="305"/>
      <c r="E143" s="250"/>
      <c r="F143" s="280"/>
      <c r="G143" s="252"/>
      <c r="H143" s="252"/>
      <c r="I143" s="252"/>
      <c r="J143" s="252"/>
      <c r="K143" s="242"/>
      <c r="L143" s="242"/>
      <c r="M143" s="242"/>
      <c r="N143" s="242"/>
      <c r="O143" s="242"/>
      <c r="P143" s="242"/>
      <c r="Q143" s="242"/>
      <c r="R143" s="242"/>
      <c r="S143" s="253"/>
    </row>
    <row r="144" spans="1:19">
      <c r="A144" s="262" t="s">
        <v>44</v>
      </c>
      <c r="B144" s="262"/>
      <c r="C144" s="262"/>
      <c r="E144" s="281"/>
      <c r="F144" s="245"/>
      <c r="G144" s="245">
        <f>SUM(G140:G141)</f>
        <v>8.82</v>
      </c>
      <c r="H144" s="245">
        <f t="shared" ref="H144:R144" si="30">SUM(H140:H141)</f>
        <v>20.16</v>
      </c>
      <c r="I144" s="245">
        <f t="shared" si="30"/>
        <v>64.319999999999993</v>
      </c>
      <c r="J144" s="245">
        <f t="shared" si="30"/>
        <v>482</v>
      </c>
      <c r="K144" s="245">
        <f t="shared" si="30"/>
        <v>0.48</v>
      </c>
      <c r="L144" s="245">
        <f t="shared" si="30"/>
        <v>2.5</v>
      </c>
      <c r="M144" s="245">
        <f t="shared" si="30"/>
        <v>38</v>
      </c>
      <c r="N144" s="245">
        <f t="shared" si="30"/>
        <v>5.25</v>
      </c>
      <c r="O144" s="245">
        <f t="shared" si="30"/>
        <v>352.62</v>
      </c>
      <c r="P144" s="245">
        <f t="shared" si="30"/>
        <v>456.88</v>
      </c>
      <c r="Q144" s="245">
        <f t="shared" si="30"/>
        <v>148.46</v>
      </c>
      <c r="R144" s="245">
        <f t="shared" si="30"/>
        <v>3.94</v>
      </c>
      <c r="S144" s="243"/>
    </row>
    <row r="145" spans="1:19">
      <c r="A145" s="190"/>
      <c r="D145" s="282"/>
      <c r="E145" s="255"/>
      <c r="F145" s="245"/>
      <c r="G145" s="188"/>
      <c r="H145" s="188"/>
      <c r="I145" s="188"/>
      <c r="J145" s="303">
        <f>J144*60%/1627.8</f>
        <v>0.17766310357537782</v>
      </c>
      <c r="K145" s="243"/>
      <c r="L145" s="243"/>
      <c r="M145" s="243"/>
      <c r="N145" s="243"/>
      <c r="O145" s="243"/>
      <c r="P145" s="243"/>
      <c r="Q145" s="243"/>
      <c r="R145" s="243"/>
      <c r="S145" s="243"/>
    </row>
    <row r="146" spans="1:19">
      <c r="D146" s="265"/>
      <c r="G146" s="252"/>
      <c r="H146" s="252"/>
      <c r="I146" s="252"/>
      <c r="J146" s="252"/>
      <c r="K146" s="243"/>
      <c r="L146" s="243"/>
      <c r="M146" s="243"/>
      <c r="N146" s="243"/>
      <c r="O146" s="243"/>
      <c r="P146" s="243"/>
      <c r="Q146" s="243"/>
      <c r="R146" s="243"/>
      <c r="S146" s="243"/>
    </row>
    <row r="147" spans="1:19">
      <c r="A147" s="190"/>
      <c r="B147" s="190"/>
      <c r="C147" s="190"/>
      <c r="D147" s="190"/>
      <c r="E147" s="187"/>
      <c r="F147" s="251"/>
      <c r="G147" s="252"/>
      <c r="H147" s="268"/>
      <c r="I147" s="268"/>
      <c r="J147" s="188"/>
      <c r="K147" s="243"/>
      <c r="L147" s="243"/>
      <c r="M147" s="243"/>
      <c r="N147" s="243"/>
      <c r="O147" s="243"/>
      <c r="P147" s="243"/>
      <c r="Q147" s="243"/>
      <c r="R147" s="243"/>
      <c r="S147" s="243"/>
    </row>
    <row r="148" spans="1:19">
      <c r="A148" s="257" t="s">
        <v>89</v>
      </c>
      <c r="B148" s="259"/>
      <c r="C148" s="259"/>
      <c r="D148" s="190"/>
      <c r="E148" s="187"/>
      <c r="F148" s="249"/>
      <c r="G148" s="189"/>
      <c r="H148" s="189"/>
      <c r="I148" s="189"/>
      <c r="J148" s="189"/>
      <c r="K148" s="243"/>
      <c r="L148" s="243"/>
      <c r="M148" s="243"/>
      <c r="N148" s="243"/>
      <c r="O148" s="243"/>
      <c r="P148" s="243"/>
      <c r="Q148" s="243"/>
      <c r="R148" s="243"/>
      <c r="S148" s="243"/>
    </row>
    <row r="149" spans="1:19">
      <c r="A149" s="190"/>
      <c r="B149" s="259" t="s">
        <v>187</v>
      </c>
      <c r="C149" s="190"/>
      <c r="D149" s="190"/>
      <c r="E149" s="255"/>
      <c r="F149" s="262"/>
      <c r="G149" s="268"/>
      <c r="H149" s="268"/>
      <c r="I149" s="268"/>
      <c r="J149" s="268"/>
      <c r="K149" s="243"/>
      <c r="L149" s="243"/>
      <c r="M149" s="243"/>
      <c r="N149" s="243"/>
      <c r="O149" s="243"/>
      <c r="P149" s="243"/>
      <c r="Q149" s="243"/>
      <c r="R149" s="243"/>
      <c r="S149" s="243"/>
    </row>
    <row r="150" spans="1:19" s="309" customFormat="1">
      <c r="A150" s="320" t="s">
        <v>136</v>
      </c>
      <c r="B150" s="320"/>
      <c r="C150" s="320"/>
      <c r="D150" s="320"/>
      <c r="E150" s="239">
        <v>50</v>
      </c>
      <c r="F150" s="240"/>
      <c r="G150" s="240">
        <v>4.3</v>
      </c>
      <c r="H150" s="240">
        <v>2.88</v>
      </c>
      <c r="I150" s="240">
        <v>6.2</v>
      </c>
      <c r="J150" s="240">
        <v>60</v>
      </c>
      <c r="K150" s="241">
        <v>0.01</v>
      </c>
      <c r="L150" s="241">
        <v>0.11</v>
      </c>
      <c r="M150" s="241"/>
      <c r="N150" s="241">
        <v>0.06</v>
      </c>
      <c r="O150" s="241">
        <v>150</v>
      </c>
      <c r="P150" s="241">
        <v>90</v>
      </c>
      <c r="Q150" s="241">
        <v>8.25</v>
      </c>
      <c r="R150" s="241">
        <v>0.11</v>
      </c>
      <c r="S150" s="195"/>
    </row>
    <row r="151" spans="1:19" s="309" customFormat="1">
      <c r="A151" s="306" t="s">
        <v>30</v>
      </c>
      <c r="E151" s="239">
        <v>100</v>
      </c>
      <c r="F151" s="240"/>
      <c r="G151" s="241">
        <v>0.4</v>
      </c>
      <c r="H151" s="241">
        <v>0.4</v>
      </c>
      <c r="I151" s="241">
        <v>9.8000000000000007</v>
      </c>
      <c r="J151" s="241">
        <v>47</v>
      </c>
      <c r="K151" s="263">
        <v>0.03</v>
      </c>
      <c r="L151" s="263">
        <v>10</v>
      </c>
      <c r="M151" s="263"/>
      <c r="N151" s="263">
        <v>0.2</v>
      </c>
      <c r="O151" s="263">
        <v>16</v>
      </c>
      <c r="P151" s="263">
        <v>11</v>
      </c>
      <c r="Q151" s="263">
        <v>9</v>
      </c>
      <c r="R151" s="263">
        <v>2.2000000000000002</v>
      </c>
      <c r="S151" s="194"/>
    </row>
    <row r="152" spans="1:19" s="309" customFormat="1" ht="19.5" customHeight="1">
      <c r="A152" s="314" t="s">
        <v>137</v>
      </c>
      <c r="B152" s="314"/>
      <c r="C152" s="314"/>
      <c r="D152" s="314"/>
      <c r="E152" s="239">
        <v>100</v>
      </c>
      <c r="F152" s="240"/>
      <c r="G152" s="241">
        <v>1.9</v>
      </c>
      <c r="H152" s="241">
        <v>0.3</v>
      </c>
      <c r="I152" s="241">
        <v>30.7</v>
      </c>
      <c r="J152" s="241">
        <v>136</v>
      </c>
      <c r="K152" s="241">
        <v>0.06</v>
      </c>
      <c r="L152" s="241"/>
      <c r="M152" s="241">
        <v>5</v>
      </c>
      <c r="N152" s="241">
        <v>0.6</v>
      </c>
      <c r="O152" s="241">
        <v>34</v>
      </c>
      <c r="P152" s="241">
        <v>52</v>
      </c>
      <c r="Q152" s="241">
        <v>9</v>
      </c>
      <c r="R152" s="241">
        <v>0.6</v>
      </c>
      <c r="S152" s="194"/>
    </row>
    <row r="153" spans="1:19">
      <c r="A153" s="190"/>
      <c r="E153" s="187"/>
      <c r="F153" s="245"/>
      <c r="G153" s="188">
        <f>SUM(G150:G152:H151)/3</f>
        <v>3.393333333333334</v>
      </c>
      <c r="H153" s="188">
        <f>SUM(H150:H152:I151)/3</f>
        <v>16.760000000000002</v>
      </c>
      <c r="I153" s="188">
        <f>SUM(I150:I152:J151)/3</f>
        <v>96.566666666666663</v>
      </c>
      <c r="J153" s="188">
        <f>SUM(J150:J152:K151)/3</f>
        <v>81.033333333333331</v>
      </c>
      <c r="K153" s="188">
        <f>SUM(K150:K152:L151)/3</f>
        <v>3.4033333333333338</v>
      </c>
      <c r="L153" s="188">
        <f>SUM(L150:L152:M151)/3</f>
        <v>5.0366666666666662</v>
      </c>
      <c r="M153" s="188">
        <f>SUM(M150:M152:N151)/3</f>
        <v>1.9533333333333331</v>
      </c>
      <c r="N153" s="188">
        <f>SUM(N150:N152:O151)/3</f>
        <v>66.953333333333333</v>
      </c>
      <c r="O153" s="188">
        <f>SUM(O150:O152:P151)/3</f>
        <v>117.66666666666667</v>
      </c>
      <c r="P153" s="188">
        <f>SUM(P150:P152:Q151)/3</f>
        <v>59.75</v>
      </c>
      <c r="Q153" s="188">
        <f>SUM(Q150:Q152:R151)/3</f>
        <v>9.7200000000000006</v>
      </c>
      <c r="R153" s="188">
        <f>SUM(R150:R152:S151)/3</f>
        <v>0.97000000000000008</v>
      </c>
      <c r="S153" s="243"/>
    </row>
    <row r="154" spans="1:19">
      <c r="A154" s="190"/>
      <c r="B154" s="259" t="s">
        <v>31</v>
      </c>
      <c r="C154" s="190"/>
      <c r="D154" s="190"/>
      <c r="E154" s="187"/>
      <c r="F154" s="251"/>
      <c r="G154" s="252"/>
      <c r="H154" s="252"/>
      <c r="I154" s="252"/>
      <c r="J154" s="252"/>
      <c r="K154" s="242"/>
      <c r="L154" s="242"/>
      <c r="M154" s="242"/>
      <c r="N154" s="242"/>
      <c r="O154" s="242"/>
      <c r="P154" s="242"/>
      <c r="Q154" s="242"/>
      <c r="R154" s="242"/>
      <c r="S154" s="243"/>
    </row>
    <row r="155" spans="1:19" s="309" customFormat="1">
      <c r="A155" s="306" t="s">
        <v>139</v>
      </c>
      <c r="E155" s="239">
        <v>250</v>
      </c>
      <c r="F155" s="240"/>
      <c r="G155" s="241">
        <v>2.84</v>
      </c>
      <c r="H155" s="241">
        <v>3.67</v>
      </c>
      <c r="I155" s="241">
        <v>15.03</v>
      </c>
      <c r="J155" s="241">
        <v>115</v>
      </c>
      <c r="K155" s="263">
        <v>0.08</v>
      </c>
      <c r="L155" s="263">
        <v>4.5999999999999996</v>
      </c>
      <c r="M155" s="263">
        <v>16.84</v>
      </c>
      <c r="N155" s="263">
        <v>1.29</v>
      </c>
      <c r="O155" s="263">
        <v>26.72</v>
      </c>
      <c r="P155" s="263">
        <v>57.7</v>
      </c>
      <c r="Q155" s="263">
        <v>20.28</v>
      </c>
      <c r="R155" s="263">
        <v>0.93</v>
      </c>
      <c r="S155" s="194"/>
    </row>
    <row r="156" spans="1:19">
      <c r="A156" s="190"/>
      <c r="E156" s="187"/>
      <c r="F156" s="245"/>
      <c r="G156" s="188">
        <f>SUM(G155)</f>
        <v>2.84</v>
      </c>
      <c r="H156" s="188">
        <f t="shared" ref="H156:R156" si="31">SUM(H155)</f>
        <v>3.67</v>
      </c>
      <c r="I156" s="188">
        <f t="shared" si="31"/>
        <v>15.03</v>
      </c>
      <c r="J156" s="188">
        <f t="shared" si="31"/>
        <v>115</v>
      </c>
      <c r="K156" s="188">
        <f t="shared" si="31"/>
        <v>0.08</v>
      </c>
      <c r="L156" s="188">
        <f t="shared" si="31"/>
        <v>4.5999999999999996</v>
      </c>
      <c r="M156" s="188">
        <f t="shared" si="31"/>
        <v>16.84</v>
      </c>
      <c r="N156" s="188">
        <f t="shared" si="31"/>
        <v>1.29</v>
      </c>
      <c r="O156" s="188">
        <f t="shared" si="31"/>
        <v>26.72</v>
      </c>
      <c r="P156" s="188">
        <f t="shared" si="31"/>
        <v>57.7</v>
      </c>
      <c r="Q156" s="188">
        <f t="shared" si="31"/>
        <v>20.28</v>
      </c>
      <c r="R156" s="188">
        <f t="shared" si="31"/>
        <v>0.93</v>
      </c>
      <c r="S156" s="243"/>
    </row>
    <row r="157" spans="1:19">
      <c r="A157" s="190"/>
      <c r="E157" s="187"/>
      <c r="F157" s="245"/>
      <c r="G157" s="188"/>
      <c r="H157" s="188"/>
      <c r="I157" s="188"/>
      <c r="J157" s="188"/>
      <c r="K157" s="242"/>
      <c r="L157" s="242"/>
      <c r="M157" s="242"/>
      <c r="N157" s="242"/>
      <c r="O157" s="242"/>
      <c r="P157" s="242"/>
      <c r="Q157" s="242"/>
      <c r="R157" s="242"/>
      <c r="S157" s="243"/>
    </row>
    <row r="158" spans="1:19">
      <c r="A158" s="259"/>
      <c r="B158" s="259" t="s">
        <v>34</v>
      </c>
      <c r="C158" s="259"/>
      <c r="D158" s="259"/>
      <c r="E158" s="255"/>
      <c r="F158" s="245"/>
      <c r="G158" s="188"/>
      <c r="H158" s="188"/>
      <c r="I158" s="188"/>
      <c r="J158" s="188"/>
      <c r="K158" s="242"/>
      <c r="L158" s="242"/>
      <c r="M158" s="242"/>
      <c r="N158" s="242"/>
      <c r="O158" s="242"/>
      <c r="P158" s="242"/>
      <c r="Q158" s="242"/>
      <c r="R158" s="242"/>
      <c r="S158" s="243"/>
    </row>
    <row r="159" spans="1:19" s="309" customFormat="1" ht="15" customHeight="1">
      <c r="A159" s="190" t="s">
        <v>128</v>
      </c>
      <c r="B159" s="190"/>
      <c r="C159" s="190"/>
      <c r="D159" s="190"/>
      <c r="E159" s="239">
        <v>250</v>
      </c>
      <c r="F159" s="251"/>
      <c r="G159" s="241">
        <v>15.64</v>
      </c>
      <c r="H159" s="241">
        <v>22.9</v>
      </c>
      <c r="I159" s="241">
        <v>23.3</v>
      </c>
      <c r="J159" s="241">
        <v>364</v>
      </c>
      <c r="K159" s="241">
        <v>0.11</v>
      </c>
      <c r="L159" s="241">
        <v>2.83</v>
      </c>
      <c r="M159" s="241">
        <v>33.299999999999997</v>
      </c>
      <c r="N159" s="241">
        <v>3.55</v>
      </c>
      <c r="O159" s="241">
        <v>22.2</v>
      </c>
      <c r="P159" s="241">
        <v>175.5</v>
      </c>
      <c r="Q159" s="241">
        <v>40.299999999999997</v>
      </c>
      <c r="R159" s="241">
        <v>2.67</v>
      </c>
      <c r="S159" s="194"/>
    </row>
    <row r="160" spans="1:19" s="309" customFormat="1" ht="16.5" customHeight="1">
      <c r="A160" s="270" t="s">
        <v>141</v>
      </c>
      <c r="B160" s="279"/>
      <c r="C160" s="279"/>
      <c r="D160" s="279"/>
      <c r="E160" s="246" t="s">
        <v>131</v>
      </c>
      <c r="F160" s="240"/>
      <c r="G160" s="241">
        <v>15</v>
      </c>
      <c r="H160" s="241">
        <v>9</v>
      </c>
      <c r="I160" s="241">
        <v>24.2</v>
      </c>
      <c r="J160" s="241">
        <v>239.3</v>
      </c>
      <c r="K160" s="263">
        <v>0.20499999999999999</v>
      </c>
      <c r="L160" s="263">
        <v>19.5</v>
      </c>
      <c r="M160" s="263">
        <v>103.7</v>
      </c>
      <c r="N160" s="263">
        <v>3.11</v>
      </c>
      <c r="O160" s="263">
        <v>47.95</v>
      </c>
      <c r="P160" s="263">
        <v>189.5</v>
      </c>
      <c r="Q160" s="263">
        <v>58</v>
      </c>
      <c r="R160" s="263">
        <v>2.9</v>
      </c>
      <c r="S160" s="194"/>
    </row>
    <row r="161" spans="1:19" s="309" customFormat="1" ht="16.5" customHeight="1">
      <c r="A161" s="321" t="s">
        <v>143</v>
      </c>
      <c r="B161" s="321"/>
      <c r="C161" s="321"/>
      <c r="D161" s="321"/>
      <c r="E161" s="276">
        <v>80</v>
      </c>
      <c r="F161" s="240"/>
      <c r="G161" s="241">
        <v>17.940000000000001</v>
      </c>
      <c r="H161" s="241">
        <v>6.41</v>
      </c>
      <c r="I161" s="241">
        <v>5.15</v>
      </c>
      <c r="J161" s="241">
        <v>151</v>
      </c>
      <c r="K161" s="241">
        <v>0.06</v>
      </c>
      <c r="L161" s="241">
        <v>0.64</v>
      </c>
      <c r="M161" s="241">
        <v>32</v>
      </c>
      <c r="N161" s="241">
        <v>1.44</v>
      </c>
      <c r="O161" s="241">
        <v>46.4</v>
      </c>
      <c r="P161" s="241">
        <v>86.4</v>
      </c>
      <c r="Q161" s="241">
        <v>24</v>
      </c>
      <c r="R161" s="241">
        <v>1.44</v>
      </c>
      <c r="S161" s="194"/>
    </row>
    <row r="162" spans="1:19">
      <c r="A162" s="190"/>
      <c r="E162" s="187"/>
      <c r="F162" s="245"/>
      <c r="G162" s="188">
        <f>SUM(G159:G161)/3</f>
        <v>16.193333333333332</v>
      </c>
      <c r="H162" s="188">
        <f t="shared" ref="H162:R162" si="32">SUM(H159:H161)/3</f>
        <v>12.770000000000001</v>
      </c>
      <c r="I162" s="188">
        <f t="shared" si="32"/>
        <v>17.55</v>
      </c>
      <c r="J162" s="188">
        <f t="shared" si="32"/>
        <v>251.43333333333331</v>
      </c>
      <c r="K162" s="188">
        <f t="shared" si="32"/>
        <v>0.125</v>
      </c>
      <c r="L162" s="188">
        <f t="shared" si="32"/>
        <v>7.6566666666666663</v>
      </c>
      <c r="M162" s="188">
        <f t="shared" si="32"/>
        <v>56.333333333333336</v>
      </c>
      <c r="N162" s="188">
        <f t="shared" si="32"/>
        <v>2.6999999999999997</v>
      </c>
      <c r="O162" s="188">
        <f t="shared" si="32"/>
        <v>38.85</v>
      </c>
      <c r="P162" s="188">
        <f t="shared" si="32"/>
        <v>150.46666666666667</v>
      </c>
      <c r="Q162" s="188">
        <f t="shared" si="32"/>
        <v>40.766666666666666</v>
      </c>
      <c r="R162" s="188">
        <f t="shared" si="32"/>
        <v>2.3366666666666664</v>
      </c>
      <c r="S162" s="243"/>
    </row>
    <row r="163" spans="1:19">
      <c r="A163" s="190"/>
      <c r="B163" s="259" t="s">
        <v>35</v>
      </c>
      <c r="C163" s="259"/>
      <c r="D163" s="190"/>
      <c r="E163" s="187"/>
      <c r="F163" s="251"/>
      <c r="G163" s="188"/>
      <c r="H163" s="188"/>
      <c r="I163" s="188"/>
      <c r="J163" s="188"/>
      <c r="K163" s="242"/>
      <c r="L163" s="242"/>
      <c r="M163" s="242"/>
      <c r="N163" s="242"/>
      <c r="O163" s="242"/>
      <c r="P163" s="242"/>
      <c r="Q163" s="242"/>
      <c r="R163" s="242"/>
      <c r="S163" s="243"/>
    </row>
    <row r="164" spans="1:19" s="279" customFormat="1" ht="17.25" customHeight="1">
      <c r="A164" s="270" t="s">
        <v>188</v>
      </c>
      <c r="E164" s="246" t="s">
        <v>145</v>
      </c>
      <c r="F164" s="240"/>
      <c r="G164" s="241">
        <v>19.13</v>
      </c>
      <c r="H164" s="241">
        <v>10.050000000000001</v>
      </c>
      <c r="I164" s="241">
        <v>38.130000000000003</v>
      </c>
      <c r="J164" s="241">
        <v>326.89999999999998</v>
      </c>
      <c r="K164" s="263">
        <v>0.59</v>
      </c>
      <c r="L164" s="263">
        <v>5.0759999999999996</v>
      </c>
      <c r="M164" s="263">
        <v>71.42</v>
      </c>
      <c r="N164" s="263">
        <v>36.1</v>
      </c>
      <c r="O164" s="263">
        <v>166.3</v>
      </c>
      <c r="P164" s="263">
        <v>297.7</v>
      </c>
      <c r="Q164" s="263">
        <v>131.6</v>
      </c>
      <c r="R164" s="263">
        <v>6.37</v>
      </c>
      <c r="S164" s="194"/>
    </row>
    <row r="165" spans="1:19">
      <c r="A165" s="190"/>
      <c r="B165" s="190"/>
      <c r="C165" s="190"/>
      <c r="D165" s="190"/>
      <c r="E165" s="187"/>
      <c r="F165" s="245"/>
      <c r="G165" s="188">
        <f t="shared" ref="G165:R165" si="33">SUM(G164)</f>
        <v>19.13</v>
      </c>
      <c r="H165" s="188">
        <f t="shared" si="33"/>
        <v>10.050000000000001</v>
      </c>
      <c r="I165" s="188">
        <f t="shared" si="33"/>
        <v>38.130000000000003</v>
      </c>
      <c r="J165" s="188">
        <f t="shared" si="33"/>
        <v>326.89999999999998</v>
      </c>
      <c r="K165" s="264">
        <f t="shared" si="33"/>
        <v>0.59</v>
      </c>
      <c r="L165" s="264">
        <f t="shared" si="33"/>
        <v>5.0759999999999996</v>
      </c>
      <c r="M165" s="264">
        <f t="shared" si="33"/>
        <v>71.42</v>
      </c>
      <c r="N165" s="264">
        <f t="shared" si="33"/>
        <v>36.1</v>
      </c>
      <c r="O165" s="264">
        <f t="shared" si="33"/>
        <v>166.3</v>
      </c>
      <c r="P165" s="264">
        <f t="shared" si="33"/>
        <v>297.7</v>
      </c>
      <c r="Q165" s="264">
        <f t="shared" si="33"/>
        <v>131.6</v>
      </c>
      <c r="R165" s="264">
        <f t="shared" si="33"/>
        <v>6.37</v>
      </c>
      <c r="S165" s="243"/>
    </row>
    <row r="166" spans="1:19">
      <c r="A166" s="190"/>
      <c r="B166" s="259" t="s">
        <v>36</v>
      </c>
      <c r="C166" s="259"/>
      <c r="D166" s="190"/>
      <c r="E166" s="187"/>
      <c r="F166" s="251"/>
      <c r="G166" s="252"/>
      <c r="H166" s="252"/>
      <c r="I166" s="252"/>
      <c r="J166" s="252"/>
      <c r="K166" s="242"/>
      <c r="L166" s="242"/>
      <c r="M166" s="242"/>
      <c r="N166" s="242"/>
      <c r="O166" s="242"/>
      <c r="P166" s="242"/>
      <c r="Q166" s="242"/>
      <c r="R166" s="242"/>
      <c r="S166" s="243"/>
    </row>
    <row r="167" spans="1:19" s="309" customFormat="1" ht="15" customHeight="1">
      <c r="A167" s="314" t="s">
        <v>173</v>
      </c>
      <c r="B167" s="314"/>
      <c r="C167" s="314"/>
      <c r="D167" s="314"/>
      <c r="E167" s="239" t="s">
        <v>170</v>
      </c>
      <c r="F167" s="240"/>
      <c r="G167" s="241">
        <v>1.2</v>
      </c>
      <c r="H167" s="241"/>
      <c r="I167" s="241">
        <v>31.6</v>
      </c>
      <c r="J167" s="241">
        <v>126</v>
      </c>
      <c r="K167" s="241">
        <v>0.02</v>
      </c>
      <c r="L167" s="241">
        <v>0.8</v>
      </c>
      <c r="M167" s="263"/>
      <c r="N167" s="241">
        <v>1.1000000000000001</v>
      </c>
      <c r="O167" s="241">
        <v>32.6</v>
      </c>
      <c r="P167" s="241">
        <v>29.2</v>
      </c>
      <c r="Q167" s="241">
        <v>21</v>
      </c>
      <c r="R167" s="241">
        <v>1.2</v>
      </c>
      <c r="S167" s="194"/>
    </row>
    <row r="168" spans="1:19">
      <c r="A168" s="190"/>
      <c r="B168" s="190"/>
      <c r="C168" s="190"/>
      <c r="D168" s="190"/>
      <c r="E168" s="187"/>
      <c r="F168" s="245"/>
      <c r="G168" s="188">
        <f>SUM(G167)</f>
        <v>1.2</v>
      </c>
      <c r="H168" s="188"/>
      <c r="I168" s="188">
        <f>SUM(I167)</f>
        <v>31.6</v>
      </c>
      <c r="J168" s="188">
        <f>SUM(J167)</f>
        <v>126</v>
      </c>
      <c r="K168" s="264">
        <f>SUM(K167)</f>
        <v>0.02</v>
      </c>
      <c r="L168" s="264">
        <f>SUM(L167)</f>
        <v>0.8</v>
      </c>
      <c r="M168" s="264"/>
      <c r="N168" s="264">
        <f>SUM(N167)</f>
        <v>1.1000000000000001</v>
      </c>
      <c r="O168" s="264">
        <f>SUM(O167)</f>
        <v>32.6</v>
      </c>
      <c r="P168" s="264">
        <f>SUM(P167)</f>
        <v>29.2</v>
      </c>
      <c r="Q168" s="264">
        <f>SUM(Q167)</f>
        <v>21</v>
      </c>
      <c r="R168" s="264">
        <f>SUM(R167)</f>
        <v>1.2</v>
      </c>
      <c r="S168" s="243"/>
    </row>
    <row r="169" spans="1:19">
      <c r="A169" s="190" t="s">
        <v>5</v>
      </c>
      <c r="B169" s="190"/>
      <c r="C169" s="190"/>
      <c r="D169" s="190"/>
      <c r="E169" s="187" t="s">
        <v>179</v>
      </c>
      <c r="F169" s="251"/>
      <c r="G169" s="252">
        <v>2.9</v>
      </c>
      <c r="H169" s="252">
        <v>0.8</v>
      </c>
      <c r="I169" s="252">
        <v>17</v>
      </c>
      <c r="J169" s="252">
        <v>90</v>
      </c>
      <c r="K169" s="242">
        <v>0.04</v>
      </c>
      <c r="L169" s="242"/>
      <c r="M169" s="242"/>
      <c r="N169" s="242">
        <v>0.4</v>
      </c>
      <c r="O169" s="242">
        <v>8.6999999999999993</v>
      </c>
      <c r="P169" s="242">
        <v>34.1</v>
      </c>
      <c r="Q169" s="242">
        <v>9.1</v>
      </c>
      <c r="R169" s="242">
        <v>0.52</v>
      </c>
      <c r="S169" s="243"/>
    </row>
    <row r="170" spans="1:19">
      <c r="A170" s="190"/>
      <c r="B170" s="190"/>
      <c r="C170" s="190"/>
      <c r="D170" s="190"/>
      <c r="E170" s="187"/>
      <c r="F170" s="251"/>
      <c r="G170" s="188">
        <f>G169</f>
        <v>2.9</v>
      </c>
      <c r="H170" s="188">
        <f t="shared" ref="H170:R170" si="34">H169</f>
        <v>0.8</v>
      </c>
      <c r="I170" s="188">
        <f t="shared" si="34"/>
        <v>17</v>
      </c>
      <c r="J170" s="188">
        <f t="shared" si="34"/>
        <v>90</v>
      </c>
      <c r="K170" s="188">
        <f t="shared" si="34"/>
        <v>0.04</v>
      </c>
      <c r="L170" s="188">
        <f t="shared" si="34"/>
        <v>0</v>
      </c>
      <c r="M170" s="188">
        <f t="shared" si="34"/>
        <v>0</v>
      </c>
      <c r="N170" s="188">
        <f t="shared" si="34"/>
        <v>0.4</v>
      </c>
      <c r="O170" s="188">
        <f t="shared" si="34"/>
        <v>8.6999999999999993</v>
      </c>
      <c r="P170" s="188">
        <f t="shared" si="34"/>
        <v>34.1</v>
      </c>
      <c r="Q170" s="188">
        <f t="shared" si="34"/>
        <v>9.1</v>
      </c>
      <c r="R170" s="188">
        <f t="shared" si="34"/>
        <v>0.52</v>
      </c>
      <c r="S170" s="243"/>
    </row>
    <row r="171" spans="1:19">
      <c r="A171" s="190"/>
      <c r="B171" s="190"/>
      <c r="C171" s="190"/>
      <c r="D171" s="190"/>
      <c r="E171" s="187"/>
      <c r="F171" s="251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243"/>
    </row>
    <row r="172" spans="1:19">
      <c r="A172" s="190"/>
      <c r="B172" s="190"/>
      <c r="C172" s="190"/>
      <c r="D172" s="265"/>
      <c r="E172" s="255" t="s">
        <v>6</v>
      </c>
      <c r="F172" s="245"/>
      <c r="G172" s="188">
        <f>G170+G168+G165+G162+G156+G153</f>
        <v>45.656666666666666</v>
      </c>
      <c r="H172" s="188">
        <f t="shared" ref="H172:R172" si="35">H170+H168+H165+H162+H156+H153</f>
        <v>44.050000000000011</v>
      </c>
      <c r="I172" s="188">
        <f t="shared" si="35"/>
        <v>215.87666666666667</v>
      </c>
      <c r="J172" s="188">
        <f t="shared" si="35"/>
        <v>990.36666666666656</v>
      </c>
      <c r="K172" s="188">
        <f t="shared" si="35"/>
        <v>4.2583333333333337</v>
      </c>
      <c r="L172" s="188">
        <f t="shared" si="35"/>
        <v>23.169333333333331</v>
      </c>
      <c r="M172" s="188">
        <f t="shared" si="35"/>
        <v>146.54666666666668</v>
      </c>
      <c r="N172" s="188">
        <f t="shared" si="35"/>
        <v>108.54333333333334</v>
      </c>
      <c r="O172" s="188">
        <f t="shared" si="35"/>
        <v>390.8366666666667</v>
      </c>
      <c r="P172" s="188">
        <f t="shared" si="35"/>
        <v>628.91666666666674</v>
      </c>
      <c r="Q172" s="188">
        <f t="shared" si="35"/>
        <v>232.46666666666664</v>
      </c>
      <c r="R172" s="188">
        <f t="shared" si="35"/>
        <v>12.326666666666666</v>
      </c>
      <c r="S172" s="243"/>
    </row>
    <row r="173" spans="1:19">
      <c r="A173" s="190"/>
      <c r="B173" s="259"/>
      <c r="C173" s="190"/>
      <c r="D173" s="265"/>
      <c r="E173" s="187"/>
      <c r="F173" s="251"/>
      <c r="G173" s="252"/>
      <c r="H173" s="252"/>
      <c r="I173" s="252"/>
      <c r="J173" s="303">
        <v>0.35</v>
      </c>
      <c r="K173" s="243"/>
      <c r="L173" s="243"/>
      <c r="M173" s="243"/>
      <c r="N173" s="243"/>
      <c r="O173" s="243"/>
      <c r="P173" s="243"/>
      <c r="Q173" s="243"/>
      <c r="R173" s="243"/>
      <c r="S173" s="243"/>
    </row>
    <row r="174" spans="1:19">
      <c r="A174" s="262" t="s">
        <v>40</v>
      </c>
      <c r="B174" s="249"/>
      <c r="C174" s="249"/>
      <c r="E174" s="250"/>
      <c r="F174" s="251"/>
      <c r="G174" s="267"/>
      <c r="H174" s="267"/>
      <c r="I174" s="267"/>
      <c r="J174" s="267"/>
      <c r="K174" s="189"/>
      <c r="L174" s="189"/>
      <c r="M174" s="189"/>
      <c r="N174" s="189"/>
      <c r="O174" s="189"/>
      <c r="P174" s="189"/>
      <c r="Q174" s="189"/>
      <c r="R174" s="189"/>
      <c r="S174" s="243"/>
    </row>
    <row r="175" spans="1:19">
      <c r="A175" s="249" t="s">
        <v>189</v>
      </c>
      <c r="B175" s="249"/>
      <c r="C175" s="249"/>
      <c r="E175" s="250" t="s">
        <v>17</v>
      </c>
      <c r="F175" s="251"/>
      <c r="G175" s="251">
        <v>6.72</v>
      </c>
      <c r="H175" s="251">
        <v>6.24</v>
      </c>
      <c r="I175" s="251">
        <v>34.200000000000003</v>
      </c>
      <c r="J175" s="251">
        <v>220</v>
      </c>
      <c r="K175" s="252">
        <v>0.05</v>
      </c>
      <c r="L175" s="252">
        <v>0.2</v>
      </c>
      <c r="M175" s="252">
        <v>49</v>
      </c>
      <c r="N175" s="252">
        <v>0.55000000000000004</v>
      </c>
      <c r="O175" s="252">
        <v>113.4</v>
      </c>
      <c r="P175" s="252">
        <v>95.46</v>
      </c>
      <c r="Q175" s="252">
        <v>16.45</v>
      </c>
      <c r="R175" s="252">
        <v>0.38</v>
      </c>
      <c r="S175" s="243"/>
    </row>
    <row r="176" spans="1:19" s="278" customFormat="1" ht="14.25" customHeight="1">
      <c r="A176" s="272" t="s">
        <v>149</v>
      </c>
      <c r="B176" s="272"/>
      <c r="C176" s="272"/>
      <c r="D176" s="272"/>
      <c r="E176" s="273">
        <v>50</v>
      </c>
      <c r="F176" s="251"/>
      <c r="G176" s="251">
        <v>1.9</v>
      </c>
      <c r="H176" s="251">
        <v>0.3</v>
      </c>
      <c r="I176" s="251">
        <v>30.7</v>
      </c>
      <c r="J176" s="251">
        <v>136</v>
      </c>
      <c r="K176" s="251">
        <v>0.06</v>
      </c>
      <c r="L176" s="251"/>
      <c r="M176" s="251">
        <v>5</v>
      </c>
      <c r="N176" s="251">
        <v>0.6</v>
      </c>
      <c r="O176" s="251">
        <v>34</v>
      </c>
      <c r="P176" s="251">
        <v>52</v>
      </c>
      <c r="Q176" s="251">
        <v>9</v>
      </c>
      <c r="R176" s="251">
        <v>0.6</v>
      </c>
      <c r="S176" s="283"/>
    </row>
    <row r="177" spans="1:19" ht="15" customHeight="1">
      <c r="A177" s="313" t="s">
        <v>108</v>
      </c>
      <c r="B177" s="313"/>
      <c r="C177" s="313"/>
      <c r="D177" s="313"/>
      <c r="E177" s="250" t="s">
        <v>45</v>
      </c>
      <c r="F177" s="251"/>
      <c r="G177" s="252">
        <v>0.46</v>
      </c>
      <c r="H177" s="252">
        <v>0.02</v>
      </c>
      <c r="I177" s="252">
        <v>16.25</v>
      </c>
      <c r="J177" s="252">
        <v>67</v>
      </c>
      <c r="K177" s="242"/>
      <c r="L177" s="242"/>
      <c r="M177" s="242"/>
      <c r="N177" s="242"/>
      <c r="O177" s="242">
        <v>0.4</v>
      </c>
      <c r="P177" s="242"/>
      <c r="Q177" s="242"/>
      <c r="R177" s="242">
        <v>0.4</v>
      </c>
      <c r="S177" s="243"/>
    </row>
    <row r="178" spans="1:19">
      <c r="A178" s="249" t="s">
        <v>43</v>
      </c>
      <c r="B178" s="249"/>
      <c r="C178" s="249"/>
      <c r="E178" s="250">
        <v>35</v>
      </c>
      <c r="F178" s="251"/>
      <c r="G178" s="251">
        <v>2.2999999999999998</v>
      </c>
      <c r="H178" s="251">
        <v>0.4</v>
      </c>
      <c r="I178" s="251">
        <v>12.3</v>
      </c>
      <c r="J178" s="251">
        <v>72</v>
      </c>
      <c r="K178" s="252">
        <v>0.04</v>
      </c>
      <c r="L178" s="252"/>
      <c r="M178" s="252"/>
      <c r="N178" s="252">
        <v>0.4</v>
      </c>
      <c r="O178" s="252">
        <v>8.1999999999999993</v>
      </c>
      <c r="P178" s="252">
        <v>36.9</v>
      </c>
      <c r="Q178" s="252">
        <v>11</v>
      </c>
      <c r="R178" s="252">
        <v>0.91</v>
      </c>
      <c r="S178" s="243"/>
    </row>
    <row r="179" spans="1:19">
      <c r="A179" s="249"/>
      <c r="B179" s="249"/>
      <c r="C179" s="249"/>
      <c r="E179" s="250"/>
      <c r="F179" s="245"/>
      <c r="G179" s="251"/>
      <c r="H179" s="251"/>
      <c r="I179" s="251"/>
      <c r="J179" s="251"/>
      <c r="K179" s="252"/>
      <c r="L179" s="252"/>
      <c r="M179" s="252"/>
      <c r="N179" s="252"/>
      <c r="O179" s="252"/>
      <c r="P179" s="252"/>
      <c r="Q179" s="252"/>
      <c r="R179" s="252"/>
      <c r="S179" s="243"/>
    </row>
    <row r="180" spans="1:19">
      <c r="A180" s="249"/>
      <c r="B180" s="249"/>
      <c r="C180" s="249"/>
      <c r="E180" s="250"/>
      <c r="F180" s="245"/>
      <c r="G180" s="251"/>
      <c r="H180" s="251"/>
      <c r="I180" s="251"/>
      <c r="J180" s="251"/>
      <c r="K180" s="252"/>
      <c r="L180" s="252"/>
      <c r="M180" s="252"/>
      <c r="N180" s="252"/>
      <c r="O180" s="252"/>
      <c r="P180" s="252"/>
      <c r="Q180" s="252"/>
      <c r="R180" s="252"/>
      <c r="S180" s="243"/>
    </row>
    <row r="181" spans="1:19">
      <c r="A181" s="262" t="s">
        <v>44</v>
      </c>
      <c r="B181" s="262"/>
      <c r="C181" s="262"/>
      <c r="E181" s="281"/>
      <c r="F181" s="245"/>
      <c r="G181" s="245">
        <f>SUM(G175:G178)</f>
        <v>11.379999999999999</v>
      </c>
      <c r="H181" s="245">
        <f t="shared" ref="H181:R181" si="36">SUM(H175:H178)</f>
        <v>6.96</v>
      </c>
      <c r="I181" s="245">
        <f t="shared" si="36"/>
        <v>93.45</v>
      </c>
      <c r="J181" s="245">
        <f t="shared" si="36"/>
        <v>495</v>
      </c>
      <c r="K181" s="245">
        <f t="shared" si="36"/>
        <v>0.15</v>
      </c>
      <c r="L181" s="245">
        <f t="shared" si="36"/>
        <v>0.2</v>
      </c>
      <c r="M181" s="245">
        <f t="shared" si="36"/>
        <v>54</v>
      </c>
      <c r="N181" s="245">
        <f t="shared" si="36"/>
        <v>1.5499999999999998</v>
      </c>
      <c r="O181" s="245">
        <f t="shared" si="36"/>
        <v>156</v>
      </c>
      <c r="P181" s="245">
        <f t="shared" si="36"/>
        <v>184.35999999999999</v>
      </c>
      <c r="Q181" s="245">
        <f t="shared" si="36"/>
        <v>36.450000000000003</v>
      </c>
      <c r="R181" s="245">
        <f t="shared" si="36"/>
        <v>2.29</v>
      </c>
      <c r="S181" s="243"/>
    </row>
    <row r="182" spans="1:19">
      <c r="A182" s="190"/>
      <c r="B182" s="190"/>
      <c r="C182" s="190"/>
      <c r="D182" s="190"/>
      <c r="E182" s="187"/>
      <c r="F182" s="251"/>
      <c r="G182" s="252"/>
      <c r="H182" s="252"/>
      <c r="I182" s="252"/>
      <c r="J182" s="303">
        <f>J181*60%/1627.8</f>
        <v>0.18245484703280501</v>
      </c>
      <c r="K182" s="243"/>
      <c r="L182" s="243"/>
      <c r="M182" s="243"/>
      <c r="N182" s="243"/>
      <c r="O182" s="243"/>
      <c r="P182" s="243"/>
      <c r="Q182" s="243"/>
      <c r="R182" s="243"/>
      <c r="S182" s="243"/>
    </row>
    <row r="183" spans="1:19">
      <c r="A183" s="190"/>
      <c r="B183" s="190"/>
      <c r="C183" s="190"/>
      <c r="D183" s="190"/>
      <c r="E183" s="187"/>
      <c r="F183" s="245"/>
      <c r="G183" s="188"/>
      <c r="H183" s="268"/>
      <c r="I183" s="268"/>
      <c r="J183" s="188"/>
      <c r="K183" s="243"/>
      <c r="L183" s="243"/>
      <c r="M183" s="243"/>
      <c r="N183" s="243"/>
      <c r="O183" s="243"/>
      <c r="P183" s="243"/>
      <c r="Q183" s="243"/>
      <c r="R183" s="243"/>
      <c r="S183" s="243"/>
    </row>
    <row r="184" spans="1:19">
      <c r="A184" s="257" t="s">
        <v>90</v>
      </c>
      <c r="B184" s="259"/>
      <c r="C184" s="259"/>
      <c r="D184" s="190"/>
      <c r="E184" s="187"/>
      <c r="F184" s="249"/>
      <c r="G184" s="189"/>
      <c r="H184" s="268"/>
      <c r="I184" s="268"/>
      <c r="J184" s="188"/>
      <c r="K184" s="243"/>
      <c r="L184" s="243"/>
      <c r="M184" s="243"/>
      <c r="N184" s="243"/>
      <c r="O184" s="243"/>
      <c r="P184" s="243"/>
      <c r="Q184" s="243"/>
      <c r="R184" s="243"/>
      <c r="S184" s="243"/>
    </row>
    <row r="185" spans="1:19">
      <c r="A185" s="190"/>
      <c r="B185" s="259" t="s">
        <v>32</v>
      </c>
      <c r="C185" s="190"/>
      <c r="D185" s="190"/>
      <c r="E185" s="255"/>
      <c r="F185" s="262"/>
      <c r="G185" s="268"/>
      <c r="H185" s="268"/>
      <c r="I185" s="268"/>
      <c r="J185" s="188"/>
      <c r="K185" s="243"/>
      <c r="L185" s="243"/>
      <c r="M185" s="243"/>
      <c r="N185" s="243"/>
      <c r="O185" s="243"/>
      <c r="P185" s="243"/>
      <c r="Q185" s="243"/>
      <c r="R185" s="243"/>
      <c r="S185" s="243"/>
    </row>
    <row r="186" spans="1:19" s="309" customFormat="1">
      <c r="A186" s="306" t="s">
        <v>30</v>
      </c>
      <c r="E186" s="239">
        <v>100</v>
      </c>
      <c r="F186" s="240"/>
      <c r="G186" s="241">
        <v>0.4</v>
      </c>
      <c r="H186" s="241">
        <v>0.4</v>
      </c>
      <c r="I186" s="241">
        <v>9.8000000000000007</v>
      </c>
      <c r="J186" s="241">
        <v>47</v>
      </c>
      <c r="K186" s="263">
        <v>0.03</v>
      </c>
      <c r="L186" s="263">
        <v>10</v>
      </c>
      <c r="M186" s="263"/>
      <c r="N186" s="263">
        <v>0.2</v>
      </c>
      <c r="O186" s="263">
        <v>16</v>
      </c>
      <c r="P186" s="263">
        <v>11</v>
      </c>
      <c r="Q186" s="263">
        <v>9</v>
      </c>
      <c r="R186" s="263">
        <v>2.2000000000000002</v>
      </c>
      <c r="S186" s="194"/>
    </row>
    <row r="187" spans="1:19">
      <c r="A187" s="190" t="s">
        <v>37</v>
      </c>
      <c r="E187" s="187" t="s">
        <v>20</v>
      </c>
      <c r="F187" s="251"/>
      <c r="G187" s="252">
        <v>0.72</v>
      </c>
      <c r="H187" s="252">
        <v>8.52</v>
      </c>
      <c r="I187" s="252">
        <v>3.6</v>
      </c>
      <c r="J187" s="252">
        <v>95</v>
      </c>
      <c r="K187" s="252">
        <v>0.03</v>
      </c>
      <c r="L187" s="252">
        <v>2.52</v>
      </c>
      <c r="M187" s="242"/>
      <c r="N187" s="252">
        <v>0.06</v>
      </c>
      <c r="O187" s="252">
        <v>21</v>
      </c>
      <c r="P187" s="252">
        <v>27.6</v>
      </c>
      <c r="Q187" s="252">
        <v>7.8</v>
      </c>
      <c r="R187" s="252">
        <v>0.3</v>
      </c>
      <c r="S187" s="243"/>
    </row>
    <row r="188" spans="1:19">
      <c r="F188" s="284"/>
      <c r="G188" s="264">
        <f>SUM(G186:G187)/2</f>
        <v>0.56000000000000005</v>
      </c>
      <c r="H188" s="264">
        <f t="shared" ref="H188:R188" si="37">SUM(H186:H187)/2</f>
        <v>4.46</v>
      </c>
      <c r="I188" s="264">
        <f t="shared" si="37"/>
        <v>6.7</v>
      </c>
      <c r="J188" s="264">
        <f t="shared" si="37"/>
        <v>71</v>
      </c>
      <c r="K188" s="264">
        <f t="shared" si="37"/>
        <v>0.03</v>
      </c>
      <c r="L188" s="264">
        <f t="shared" si="37"/>
        <v>6.26</v>
      </c>
      <c r="M188" s="264">
        <f t="shared" si="37"/>
        <v>0</v>
      </c>
      <c r="N188" s="264">
        <f t="shared" si="37"/>
        <v>0.13</v>
      </c>
      <c r="O188" s="264">
        <f t="shared" si="37"/>
        <v>18.5</v>
      </c>
      <c r="P188" s="264">
        <f t="shared" si="37"/>
        <v>19.3</v>
      </c>
      <c r="Q188" s="264">
        <f t="shared" si="37"/>
        <v>8.4</v>
      </c>
      <c r="R188" s="264">
        <f t="shared" si="37"/>
        <v>1.25</v>
      </c>
      <c r="S188" s="243"/>
    </row>
    <row r="189" spans="1:19">
      <c r="A189" s="190"/>
      <c r="B189" s="259" t="s">
        <v>31</v>
      </c>
      <c r="C189" s="190"/>
      <c r="D189" s="190"/>
      <c r="E189" s="187"/>
      <c r="F189" s="251"/>
      <c r="G189" s="252"/>
      <c r="H189" s="252"/>
      <c r="I189" s="252"/>
      <c r="J189" s="252"/>
      <c r="K189" s="242"/>
      <c r="L189" s="242"/>
      <c r="M189" s="242"/>
      <c r="N189" s="242"/>
      <c r="O189" s="242"/>
      <c r="P189" s="242"/>
      <c r="Q189" s="242"/>
      <c r="R189" s="242"/>
      <c r="S189" s="243"/>
    </row>
    <row r="190" spans="1:19" s="306" customFormat="1">
      <c r="A190" s="315" t="s">
        <v>96</v>
      </c>
      <c r="B190" s="315"/>
      <c r="C190" s="315"/>
      <c r="D190" s="315"/>
      <c r="E190" s="297">
        <v>250</v>
      </c>
      <c r="F190" s="211"/>
      <c r="G190" s="298">
        <v>5.95</v>
      </c>
      <c r="H190" s="298">
        <v>8.48</v>
      </c>
      <c r="I190" s="298">
        <v>14.62</v>
      </c>
      <c r="J190" s="298">
        <v>171.6</v>
      </c>
      <c r="K190" s="298">
        <v>0.7</v>
      </c>
      <c r="L190" s="298">
        <v>5.75</v>
      </c>
      <c r="M190" s="298">
        <v>21.05</v>
      </c>
      <c r="N190" s="298">
        <v>1.61</v>
      </c>
      <c r="O190" s="298">
        <v>33.4</v>
      </c>
      <c r="P190" s="298">
        <v>72.12</v>
      </c>
      <c r="Q190" s="299">
        <v>25.35</v>
      </c>
      <c r="R190" s="300">
        <v>1.1599999999999999</v>
      </c>
      <c r="S190" s="270"/>
    </row>
    <row r="191" spans="1:19">
      <c r="A191" s="190"/>
      <c r="B191" s="190"/>
      <c r="C191" s="190"/>
      <c r="D191" s="190"/>
      <c r="E191" s="187"/>
      <c r="F191" s="245"/>
      <c r="G191" s="188">
        <f t="shared" ref="G191:J191" si="38">SUM(G190)</f>
        <v>5.95</v>
      </c>
      <c r="H191" s="188">
        <f t="shared" si="38"/>
        <v>8.48</v>
      </c>
      <c r="I191" s="188">
        <f t="shared" si="38"/>
        <v>14.62</v>
      </c>
      <c r="J191" s="188">
        <f t="shared" si="38"/>
        <v>171.6</v>
      </c>
      <c r="K191" s="264">
        <f t="shared" ref="K191:R191" si="39">SUM(K190)</f>
        <v>0.7</v>
      </c>
      <c r="L191" s="264">
        <f t="shared" si="39"/>
        <v>5.75</v>
      </c>
      <c r="M191" s="264">
        <f t="shared" si="39"/>
        <v>21.05</v>
      </c>
      <c r="N191" s="264">
        <f t="shared" si="39"/>
        <v>1.61</v>
      </c>
      <c r="O191" s="264">
        <f t="shared" si="39"/>
        <v>33.4</v>
      </c>
      <c r="P191" s="264">
        <f t="shared" si="39"/>
        <v>72.12</v>
      </c>
      <c r="Q191" s="264">
        <f t="shared" si="39"/>
        <v>25.35</v>
      </c>
      <c r="R191" s="264">
        <f t="shared" si="39"/>
        <v>1.1599999999999999</v>
      </c>
      <c r="S191" s="243"/>
    </row>
    <row r="192" spans="1:19">
      <c r="A192" s="190"/>
      <c r="B192" s="259" t="s">
        <v>34</v>
      </c>
      <c r="C192" s="190"/>
      <c r="D192" s="190"/>
      <c r="E192" s="187"/>
      <c r="F192" s="245"/>
      <c r="G192" s="188"/>
      <c r="H192" s="188"/>
      <c r="I192" s="188"/>
      <c r="J192" s="188"/>
      <c r="K192" s="242"/>
      <c r="L192" s="242"/>
      <c r="M192" s="242"/>
      <c r="N192" s="242"/>
      <c r="O192" s="242"/>
      <c r="P192" s="242"/>
      <c r="Q192" s="242"/>
      <c r="R192" s="242"/>
      <c r="S192" s="243"/>
    </row>
    <row r="193" spans="1:19" s="309" customFormat="1">
      <c r="A193" s="285" t="s">
        <v>190</v>
      </c>
      <c r="E193" s="276" t="s">
        <v>154</v>
      </c>
      <c r="F193" s="240"/>
      <c r="G193" s="241">
        <v>9.4600000000000009</v>
      </c>
      <c r="H193" s="241">
        <v>10.3</v>
      </c>
      <c r="I193" s="241">
        <v>9.01</v>
      </c>
      <c r="J193" s="241">
        <v>154</v>
      </c>
      <c r="K193" s="263">
        <v>0.06</v>
      </c>
      <c r="L193" s="263">
        <v>0.27</v>
      </c>
      <c r="M193" s="263">
        <v>22.27</v>
      </c>
      <c r="N193" s="263">
        <v>0.48</v>
      </c>
      <c r="O193" s="263">
        <v>51.5</v>
      </c>
      <c r="P193" s="263">
        <v>118.58</v>
      </c>
      <c r="Q193" s="263">
        <v>21.64</v>
      </c>
      <c r="R193" s="263">
        <v>0.85</v>
      </c>
      <c r="S193" s="194"/>
    </row>
    <row r="194" spans="1:19" s="309" customFormat="1" ht="16.5" customHeight="1">
      <c r="A194" s="309" t="s">
        <v>156</v>
      </c>
      <c r="E194" s="276" t="s">
        <v>157</v>
      </c>
      <c r="F194" s="276"/>
      <c r="G194" s="242">
        <v>6.8</v>
      </c>
      <c r="H194" s="242">
        <v>6.8</v>
      </c>
      <c r="I194" s="242">
        <v>9.67</v>
      </c>
      <c r="J194" s="277">
        <v>145.47</v>
      </c>
      <c r="K194" s="242">
        <v>0.7</v>
      </c>
      <c r="L194" s="242">
        <v>0.56000000000000005</v>
      </c>
      <c r="M194" s="242">
        <v>7</v>
      </c>
      <c r="N194" s="277">
        <v>1.87</v>
      </c>
      <c r="O194" s="242">
        <v>23.8</v>
      </c>
      <c r="P194" s="242">
        <v>117.6</v>
      </c>
      <c r="Q194" s="242">
        <v>17.5</v>
      </c>
      <c r="R194" s="242">
        <v>0.49</v>
      </c>
      <c r="S194" s="279"/>
    </row>
    <row r="195" spans="1:19">
      <c r="A195" s="190"/>
      <c r="B195" s="190"/>
      <c r="C195" s="190"/>
      <c r="D195" s="190"/>
      <c r="E195" s="187"/>
      <c r="F195" s="245"/>
      <c r="G195" s="188">
        <f>SUM(G193:G194)/2</f>
        <v>8.1300000000000008</v>
      </c>
      <c r="H195" s="188">
        <f t="shared" ref="H195:R195" si="40">SUM(H193:H194)/2</f>
        <v>8.5500000000000007</v>
      </c>
      <c r="I195" s="188">
        <f t="shared" si="40"/>
        <v>9.34</v>
      </c>
      <c r="J195" s="188">
        <f t="shared" si="40"/>
        <v>149.73500000000001</v>
      </c>
      <c r="K195" s="188">
        <f t="shared" si="40"/>
        <v>0.38</v>
      </c>
      <c r="L195" s="188">
        <f t="shared" si="40"/>
        <v>0.41500000000000004</v>
      </c>
      <c r="M195" s="188">
        <f t="shared" si="40"/>
        <v>14.635</v>
      </c>
      <c r="N195" s="188">
        <f t="shared" si="40"/>
        <v>1.175</v>
      </c>
      <c r="O195" s="188">
        <f t="shared" si="40"/>
        <v>37.65</v>
      </c>
      <c r="P195" s="188">
        <f t="shared" si="40"/>
        <v>118.09</v>
      </c>
      <c r="Q195" s="188">
        <f t="shared" si="40"/>
        <v>19.57</v>
      </c>
      <c r="R195" s="188">
        <f t="shared" si="40"/>
        <v>0.66999999999999993</v>
      </c>
      <c r="S195" s="243"/>
    </row>
    <row r="196" spans="1:19">
      <c r="A196" s="190"/>
      <c r="B196" s="259" t="s">
        <v>35</v>
      </c>
      <c r="C196" s="190"/>
      <c r="D196" s="190"/>
      <c r="F196" s="245"/>
      <c r="G196" s="188"/>
      <c r="H196" s="188"/>
      <c r="I196" s="188"/>
      <c r="J196" s="188"/>
      <c r="K196" s="242"/>
      <c r="L196" s="242"/>
      <c r="M196" s="242"/>
      <c r="N196" s="242"/>
      <c r="O196" s="242"/>
      <c r="P196" s="242"/>
      <c r="Q196" s="242"/>
      <c r="R196" s="242"/>
      <c r="S196" s="243"/>
    </row>
    <row r="197" spans="1:19" s="309" customFormat="1">
      <c r="A197" s="270" t="s">
        <v>192</v>
      </c>
      <c r="B197" s="270"/>
      <c r="C197" s="270"/>
      <c r="D197" s="270"/>
      <c r="E197" s="239" t="s">
        <v>159</v>
      </c>
      <c r="F197" s="240"/>
      <c r="G197" s="241">
        <v>7.21</v>
      </c>
      <c r="H197" s="241">
        <v>9.24</v>
      </c>
      <c r="I197" s="241">
        <v>37.07</v>
      </c>
      <c r="J197" s="241">
        <v>260.89</v>
      </c>
      <c r="K197" s="263">
        <v>0.11</v>
      </c>
      <c r="L197" s="263">
        <v>0.8</v>
      </c>
      <c r="M197" s="263">
        <v>45.78</v>
      </c>
      <c r="N197" s="263">
        <v>0.63</v>
      </c>
      <c r="O197" s="263">
        <v>122.74</v>
      </c>
      <c r="P197" s="263">
        <v>185.07</v>
      </c>
      <c r="Q197" s="263">
        <v>37.07</v>
      </c>
      <c r="R197" s="263">
        <v>1.95</v>
      </c>
      <c r="S197" s="194"/>
    </row>
    <row r="198" spans="1:19">
      <c r="A198" s="190"/>
      <c r="B198" s="190"/>
      <c r="C198" s="190"/>
      <c r="D198" s="190"/>
      <c r="E198" s="187"/>
      <c r="F198" s="245"/>
      <c r="G198" s="188">
        <f t="shared" ref="G198:R198" si="41">SUM(G197)</f>
        <v>7.21</v>
      </c>
      <c r="H198" s="188">
        <f t="shared" si="41"/>
        <v>9.24</v>
      </c>
      <c r="I198" s="188">
        <f t="shared" si="41"/>
        <v>37.07</v>
      </c>
      <c r="J198" s="188">
        <f t="shared" si="41"/>
        <v>260.89</v>
      </c>
      <c r="K198" s="286">
        <f t="shared" si="41"/>
        <v>0.11</v>
      </c>
      <c r="L198" s="286">
        <f t="shared" si="41"/>
        <v>0.8</v>
      </c>
      <c r="M198" s="286">
        <f t="shared" si="41"/>
        <v>45.78</v>
      </c>
      <c r="N198" s="286">
        <f t="shared" si="41"/>
        <v>0.63</v>
      </c>
      <c r="O198" s="286">
        <f t="shared" si="41"/>
        <v>122.74</v>
      </c>
      <c r="P198" s="286">
        <f t="shared" si="41"/>
        <v>185.07</v>
      </c>
      <c r="Q198" s="286">
        <f t="shared" si="41"/>
        <v>37.07</v>
      </c>
      <c r="R198" s="286">
        <f t="shared" si="41"/>
        <v>1.95</v>
      </c>
      <c r="S198" s="243"/>
    </row>
    <row r="199" spans="1:19">
      <c r="A199" s="190"/>
      <c r="B199" s="259" t="s">
        <v>36</v>
      </c>
      <c r="C199" s="259"/>
      <c r="D199" s="190"/>
      <c r="E199" s="187"/>
      <c r="F199" s="251"/>
      <c r="G199" s="252"/>
      <c r="H199" s="188"/>
      <c r="I199" s="188"/>
      <c r="J199" s="188"/>
      <c r="K199" s="242"/>
      <c r="L199" s="242"/>
      <c r="M199" s="242"/>
      <c r="N199" s="242"/>
      <c r="O199" s="242"/>
      <c r="P199" s="242"/>
      <c r="Q199" s="242"/>
      <c r="R199" s="242"/>
      <c r="S199" s="243"/>
    </row>
    <row r="200" spans="1:19" s="309" customFormat="1" ht="30.75" customHeight="1">
      <c r="A200" s="316" t="s">
        <v>161</v>
      </c>
      <c r="B200" s="316"/>
      <c r="C200" s="316"/>
      <c r="D200" s="316"/>
      <c r="E200" s="248">
        <v>200</v>
      </c>
      <c r="F200" s="240"/>
      <c r="G200" s="287">
        <v>0.04</v>
      </c>
      <c r="H200" s="287">
        <v>0.03</v>
      </c>
      <c r="I200" s="287">
        <v>28.08</v>
      </c>
      <c r="J200" s="287">
        <v>114.6</v>
      </c>
      <c r="K200" s="287">
        <v>0.02</v>
      </c>
      <c r="L200" s="287">
        <v>26</v>
      </c>
      <c r="M200" s="287"/>
      <c r="N200" s="287">
        <v>0.4</v>
      </c>
      <c r="O200" s="287">
        <v>18</v>
      </c>
      <c r="P200" s="287">
        <v>18</v>
      </c>
      <c r="Q200" s="287">
        <v>12</v>
      </c>
      <c r="R200" s="287">
        <v>0.8</v>
      </c>
      <c r="S200" s="194"/>
    </row>
    <row r="201" spans="1:19" s="309" customFormat="1">
      <c r="A201" s="314" t="s">
        <v>108</v>
      </c>
      <c r="B201" s="314"/>
      <c r="C201" s="314"/>
      <c r="D201" s="314"/>
      <c r="E201" s="239" t="s">
        <v>45</v>
      </c>
      <c r="F201" s="240"/>
      <c r="G201" s="241">
        <v>0.46</v>
      </c>
      <c r="H201" s="241">
        <v>0.02</v>
      </c>
      <c r="I201" s="241">
        <v>16.25</v>
      </c>
      <c r="J201" s="241">
        <v>67</v>
      </c>
      <c r="K201" s="263"/>
      <c r="L201" s="263"/>
      <c r="M201" s="263"/>
      <c r="N201" s="263"/>
      <c r="O201" s="263">
        <v>0.4</v>
      </c>
      <c r="P201" s="263"/>
      <c r="Q201" s="263"/>
      <c r="R201" s="263">
        <v>0.4</v>
      </c>
      <c r="S201" s="194"/>
    </row>
    <row r="202" spans="1:19">
      <c r="A202" s="190"/>
      <c r="B202" s="190"/>
      <c r="C202" s="190"/>
      <c r="D202" s="190"/>
      <c r="E202" s="255"/>
      <c r="F202" s="245"/>
      <c r="G202" s="188">
        <f>SUM(G200:G201)/2</f>
        <v>0.25</v>
      </c>
      <c r="H202" s="188">
        <f t="shared" ref="H202:R202" si="42">SUM(H200:H201)/2</f>
        <v>2.5000000000000001E-2</v>
      </c>
      <c r="I202" s="188">
        <f t="shared" si="42"/>
        <v>22.164999999999999</v>
      </c>
      <c r="J202" s="188">
        <f t="shared" si="42"/>
        <v>90.8</v>
      </c>
      <c r="K202" s="188">
        <f t="shared" si="42"/>
        <v>0.01</v>
      </c>
      <c r="L202" s="188">
        <f t="shared" si="42"/>
        <v>13</v>
      </c>
      <c r="M202" s="188">
        <f t="shared" si="42"/>
        <v>0</v>
      </c>
      <c r="N202" s="188">
        <f t="shared" si="42"/>
        <v>0.2</v>
      </c>
      <c r="O202" s="188">
        <f t="shared" si="42"/>
        <v>9.1999999999999993</v>
      </c>
      <c r="P202" s="188">
        <f t="shared" si="42"/>
        <v>9</v>
      </c>
      <c r="Q202" s="188">
        <f t="shared" si="42"/>
        <v>6</v>
      </c>
      <c r="R202" s="188">
        <f t="shared" si="42"/>
        <v>0.60000000000000009</v>
      </c>
      <c r="S202" s="243"/>
    </row>
    <row r="203" spans="1:19">
      <c r="A203" s="190" t="s">
        <v>5</v>
      </c>
      <c r="B203" s="190"/>
      <c r="C203" s="190"/>
      <c r="D203" s="190"/>
      <c r="E203" s="187" t="s">
        <v>179</v>
      </c>
      <c r="F203" s="251"/>
      <c r="G203" s="252">
        <v>2.9</v>
      </c>
      <c r="H203" s="252">
        <v>0.8</v>
      </c>
      <c r="I203" s="252">
        <v>17</v>
      </c>
      <c r="J203" s="252">
        <v>90</v>
      </c>
      <c r="K203" s="242">
        <v>0.04</v>
      </c>
      <c r="L203" s="242"/>
      <c r="M203" s="242"/>
      <c r="N203" s="242">
        <v>0.4</v>
      </c>
      <c r="O203" s="242">
        <v>8.6999999999999993</v>
      </c>
      <c r="P203" s="242">
        <v>34.1</v>
      </c>
      <c r="Q203" s="242">
        <v>9.1</v>
      </c>
      <c r="R203" s="242">
        <v>0.52</v>
      </c>
      <c r="S203" s="243"/>
    </row>
    <row r="204" spans="1:19">
      <c r="A204" s="190"/>
      <c r="B204" s="190"/>
      <c r="C204" s="190"/>
      <c r="D204" s="190"/>
      <c r="E204" s="187"/>
      <c r="F204" s="251"/>
      <c r="G204" s="188">
        <f>G203</f>
        <v>2.9</v>
      </c>
      <c r="H204" s="188">
        <f t="shared" ref="H204:R204" si="43">H203</f>
        <v>0.8</v>
      </c>
      <c r="I204" s="188">
        <f t="shared" si="43"/>
        <v>17</v>
      </c>
      <c r="J204" s="188">
        <f t="shared" si="43"/>
        <v>90</v>
      </c>
      <c r="K204" s="188">
        <f t="shared" si="43"/>
        <v>0.04</v>
      </c>
      <c r="L204" s="188">
        <f t="shared" si="43"/>
        <v>0</v>
      </c>
      <c r="M204" s="188">
        <f t="shared" si="43"/>
        <v>0</v>
      </c>
      <c r="N204" s="188">
        <f t="shared" si="43"/>
        <v>0.4</v>
      </c>
      <c r="O204" s="188">
        <f t="shared" si="43"/>
        <v>8.6999999999999993</v>
      </c>
      <c r="P204" s="188">
        <f t="shared" si="43"/>
        <v>34.1</v>
      </c>
      <c r="Q204" s="188">
        <f t="shared" si="43"/>
        <v>9.1</v>
      </c>
      <c r="R204" s="188">
        <f t="shared" si="43"/>
        <v>0.52</v>
      </c>
      <c r="S204" s="243"/>
    </row>
    <row r="205" spans="1:19">
      <c r="A205" s="190"/>
      <c r="B205" s="190"/>
      <c r="C205" s="190"/>
      <c r="D205" s="190"/>
      <c r="E205" s="187"/>
      <c r="F205" s="251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243"/>
    </row>
    <row r="206" spans="1:19">
      <c r="D206" s="265"/>
      <c r="E206" s="255" t="s">
        <v>6</v>
      </c>
      <c r="F206" s="245"/>
      <c r="G206" s="188">
        <f t="shared" ref="G206:R206" si="44">G204+G202+G198+G195+G191+G188</f>
        <v>25</v>
      </c>
      <c r="H206" s="188">
        <f t="shared" si="44"/>
        <v>31.555000000000003</v>
      </c>
      <c r="I206" s="188">
        <f t="shared" si="44"/>
        <v>106.89500000000001</v>
      </c>
      <c r="J206" s="188">
        <f t="shared" si="44"/>
        <v>834.02499999999998</v>
      </c>
      <c r="K206" s="188">
        <f t="shared" si="44"/>
        <v>1.27</v>
      </c>
      <c r="L206" s="188">
        <f t="shared" si="44"/>
        <v>26.225000000000001</v>
      </c>
      <c r="M206" s="188">
        <f t="shared" si="44"/>
        <v>81.465000000000003</v>
      </c>
      <c r="N206" s="188">
        <f t="shared" si="44"/>
        <v>4.1450000000000005</v>
      </c>
      <c r="O206" s="188">
        <f t="shared" si="44"/>
        <v>230.19</v>
      </c>
      <c r="P206" s="188">
        <f t="shared" si="44"/>
        <v>437.68</v>
      </c>
      <c r="Q206" s="188">
        <f t="shared" si="44"/>
        <v>105.49000000000001</v>
      </c>
      <c r="R206" s="188">
        <f t="shared" si="44"/>
        <v>6.15</v>
      </c>
      <c r="S206" s="243"/>
    </row>
    <row r="207" spans="1:19">
      <c r="D207" s="265"/>
      <c r="E207" s="255"/>
      <c r="F207" s="245"/>
      <c r="G207" s="188"/>
      <c r="H207" s="188"/>
      <c r="I207" s="188"/>
      <c r="J207" s="303">
        <v>0.3</v>
      </c>
      <c r="K207" s="243"/>
      <c r="L207" s="243"/>
      <c r="M207" s="243"/>
      <c r="N207" s="243"/>
      <c r="O207" s="243"/>
      <c r="P207" s="243"/>
      <c r="Q207" s="243"/>
      <c r="R207" s="243"/>
      <c r="S207" s="243"/>
    </row>
    <row r="208" spans="1:19">
      <c r="A208" s="262" t="s">
        <v>40</v>
      </c>
      <c r="B208" s="249"/>
      <c r="C208" s="249"/>
      <c r="D208" s="249"/>
      <c r="E208" s="251"/>
      <c r="F208" s="251"/>
      <c r="G208" s="267"/>
      <c r="H208" s="267"/>
      <c r="I208" s="267"/>
      <c r="J208" s="252"/>
      <c r="K208" s="252"/>
      <c r="L208" s="252"/>
      <c r="M208" s="252"/>
      <c r="N208" s="252"/>
      <c r="O208" s="252"/>
      <c r="P208" s="252"/>
      <c r="Q208" s="252"/>
      <c r="R208" s="243"/>
      <c r="S208" s="243"/>
    </row>
    <row r="209" spans="1:19" ht="17.25" customHeight="1">
      <c r="A209" s="278" t="s">
        <v>163</v>
      </c>
      <c r="B209" s="278"/>
      <c r="C209" s="288"/>
      <c r="E209" s="294" t="s">
        <v>164</v>
      </c>
      <c r="F209" s="274"/>
      <c r="G209" s="274">
        <v>15.6</v>
      </c>
      <c r="H209" s="274">
        <v>23.8</v>
      </c>
      <c r="I209" s="274">
        <v>23.2</v>
      </c>
      <c r="J209" s="274">
        <v>372</v>
      </c>
      <c r="K209" s="274">
        <v>0.13</v>
      </c>
      <c r="L209" s="274">
        <v>3.4</v>
      </c>
      <c r="M209" s="242">
        <v>32</v>
      </c>
      <c r="N209" s="242">
        <v>4.2</v>
      </c>
      <c r="O209" s="242">
        <v>26.2</v>
      </c>
      <c r="P209" s="242">
        <v>210</v>
      </c>
      <c r="Q209" s="242">
        <v>48.4</v>
      </c>
      <c r="R209" s="242">
        <v>3.2</v>
      </c>
      <c r="S209" s="289"/>
    </row>
    <row r="210" spans="1:19" s="190" customFormat="1" ht="14.25" customHeight="1">
      <c r="A210" s="317" t="s">
        <v>166</v>
      </c>
      <c r="B210" s="318"/>
      <c r="C210" s="318"/>
      <c r="D210" s="318"/>
      <c r="E210" s="250">
        <v>50</v>
      </c>
      <c r="F210" s="251"/>
      <c r="G210" s="251">
        <v>3.7</v>
      </c>
      <c r="H210" s="251">
        <v>3.8</v>
      </c>
      <c r="I210" s="251">
        <v>23.9</v>
      </c>
      <c r="J210" s="251">
        <v>145</v>
      </c>
      <c r="K210" s="251">
        <v>0.03</v>
      </c>
      <c r="L210" s="252">
        <v>0.01</v>
      </c>
      <c r="M210" s="252">
        <v>14.4</v>
      </c>
      <c r="N210" s="252">
        <v>0.5</v>
      </c>
      <c r="O210" s="252">
        <v>12.2</v>
      </c>
      <c r="P210" s="252">
        <v>34.9</v>
      </c>
      <c r="Q210" s="252">
        <v>5.2</v>
      </c>
      <c r="R210" s="252">
        <v>0.43</v>
      </c>
      <c r="S210" s="189"/>
    </row>
    <row r="211" spans="1:19" ht="15" customHeight="1">
      <c r="A211" s="313" t="s">
        <v>108</v>
      </c>
      <c r="B211" s="313"/>
      <c r="C211" s="313"/>
      <c r="D211" s="313"/>
      <c r="E211" s="250" t="s">
        <v>45</v>
      </c>
      <c r="F211" s="251"/>
      <c r="G211" s="252">
        <v>0.46</v>
      </c>
      <c r="H211" s="252">
        <v>0.02</v>
      </c>
      <c r="I211" s="252">
        <v>16.25</v>
      </c>
      <c r="J211" s="252">
        <v>67</v>
      </c>
      <c r="K211" s="242"/>
      <c r="L211" s="242"/>
      <c r="M211" s="242"/>
      <c r="N211" s="242"/>
      <c r="O211" s="242">
        <v>0.4</v>
      </c>
      <c r="P211" s="242"/>
      <c r="Q211" s="242"/>
      <c r="R211" s="242">
        <v>0.4</v>
      </c>
      <c r="S211" s="243"/>
    </row>
    <row r="212" spans="1:19">
      <c r="A212" s="249" t="s">
        <v>43</v>
      </c>
      <c r="B212" s="249"/>
      <c r="C212" s="249"/>
      <c r="E212" s="250">
        <v>35</v>
      </c>
      <c r="F212" s="251"/>
      <c r="G212" s="251">
        <v>2.2999999999999998</v>
      </c>
      <c r="H212" s="251">
        <v>0.4</v>
      </c>
      <c r="I212" s="251">
        <v>12.3</v>
      </c>
      <c r="J212" s="251">
        <v>72</v>
      </c>
      <c r="K212" s="252">
        <v>0.04</v>
      </c>
      <c r="L212" s="252"/>
      <c r="M212" s="252"/>
      <c r="N212" s="252">
        <v>0.4</v>
      </c>
      <c r="O212" s="252">
        <v>8.1999999999999993</v>
      </c>
      <c r="P212" s="252">
        <v>36.9</v>
      </c>
      <c r="Q212" s="252">
        <v>11</v>
      </c>
      <c r="R212" s="252">
        <v>0.91</v>
      </c>
      <c r="S212" s="243"/>
    </row>
    <row r="213" spans="1:19">
      <c r="A213" s="249"/>
      <c r="B213" s="249"/>
      <c r="C213" s="249"/>
      <c r="E213" s="250"/>
      <c r="F213" s="245"/>
      <c r="G213" s="251"/>
      <c r="H213" s="251"/>
      <c r="I213" s="251"/>
      <c r="J213" s="251"/>
      <c r="K213" s="252"/>
      <c r="L213" s="252"/>
      <c r="M213" s="252"/>
      <c r="N213" s="252"/>
      <c r="O213" s="252"/>
      <c r="P213" s="252"/>
      <c r="Q213" s="252"/>
      <c r="R213" s="252"/>
      <c r="S213" s="243"/>
    </row>
    <row r="214" spans="1:19">
      <c r="A214" s="249"/>
      <c r="B214" s="249"/>
      <c r="C214" s="249"/>
      <c r="E214" s="250"/>
      <c r="F214" s="245"/>
      <c r="G214" s="251"/>
      <c r="H214" s="251"/>
      <c r="I214" s="251"/>
      <c r="J214" s="251"/>
      <c r="K214" s="252"/>
      <c r="L214" s="252"/>
      <c r="M214" s="252"/>
      <c r="N214" s="252"/>
      <c r="O214" s="252"/>
      <c r="P214" s="252"/>
      <c r="Q214" s="252"/>
      <c r="R214" s="252"/>
      <c r="S214" s="243"/>
    </row>
    <row r="215" spans="1:19">
      <c r="A215" s="262" t="s">
        <v>44</v>
      </c>
      <c r="B215" s="262"/>
      <c r="C215" s="262"/>
      <c r="E215" s="281"/>
      <c r="F215" s="245"/>
      <c r="G215" s="290">
        <f>SUM(G209:G212)</f>
        <v>22.060000000000002</v>
      </c>
      <c r="H215" s="290">
        <f t="shared" ref="H215:R215" si="45">SUM(H209:H212)</f>
        <v>28.02</v>
      </c>
      <c r="I215" s="290">
        <f t="shared" si="45"/>
        <v>75.649999999999991</v>
      </c>
      <c r="J215" s="290">
        <f t="shared" si="45"/>
        <v>656</v>
      </c>
      <c r="K215" s="290">
        <f t="shared" si="45"/>
        <v>0.2</v>
      </c>
      <c r="L215" s="290">
        <f t="shared" si="45"/>
        <v>3.4099999999999997</v>
      </c>
      <c r="M215" s="290">
        <f t="shared" si="45"/>
        <v>46.4</v>
      </c>
      <c r="N215" s="290">
        <f t="shared" si="45"/>
        <v>5.1000000000000005</v>
      </c>
      <c r="O215" s="290">
        <f t="shared" si="45"/>
        <v>47</v>
      </c>
      <c r="P215" s="290">
        <f t="shared" si="45"/>
        <v>281.8</v>
      </c>
      <c r="Q215" s="290">
        <f t="shared" si="45"/>
        <v>64.599999999999994</v>
      </c>
      <c r="R215" s="290">
        <f t="shared" si="45"/>
        <v>4.9400000000000004</v>
      </c>
    </row>
    <row r="216" spans="1:19">
      <c r="A216" s="259"/>
      <c r="B216" s="259"/>
      <c r="C216" s="190"/>
      <c r="D216" s="258"/>
      <c r="E216" s="255"/>
      <c r="F216" s="281"/>
      <c r="G216" s="187"/>
      <c r="H216" s="187"/>
      <c r="I216" s="187"/>
      <c r="J216" s="303">
        <f>J215*60%/1627.8</f>
        <v>0.24179874677478805</v>
      </c>
    </row>
    <row r="217" spans="1:19">
      <c r="A217" s="190"/>
      <c r="B217" s="190"/>
      <c r="C217" s="190"/>
      <c r="D217" s="190"/>
      <c r="E217" s="187"/>
      <c r="F217" s="251"/>
      <c r="G217" s="187"/>
      <c r="H217" s="187"/>
      <c r="I217" s="187"/>
      <c r="J217" s="187"/>
    </row>
    <row r="218" spans="1:19">
      <c r="A218" s="190"/>
      <c r="B218" s="190"/>
      <c r="C218" s="190"/>
      <c r="D218" s="190"/>
      <c r="E218" s="187"/>
      <c r="F218" s="291"/>
      <c r="G218" s="187"/>
      <c r="H218" s="187"/>
      <c r="I218" s="187"/>
      <c r="J218" s="187"/>
    </row>
    <row r="219" spans="1:19">
      <c r="A219" s="190"/>
      <c r="B219" s="190"/>
      <c r="C219" s="190"/>
      <c r="D219" s="190"/>
      <c r="E219" s="187"/>
      <c r="F219" s="292"/>
      <c r="G219" s="187"/>
      <c r="H219" s="188"/>
      <c r="I219" s="188"/>
      <c r="J219" s="293"/>
    </row>
  </sheetData>
  <mergeCells count="30">
    <mergeCell ref="A75:D75"/>
    <mergeCell ref="A23:D23"/>
    <mergeCell ref="A39:D39"/>
    <mergeCell ref="A54:D54"/>
    <mergeCell ref="A58:D58"/>
    <mergeCell ref="A65:D65"/>
    <mergeCell ref="A1:J1"/>
    <mergeCell ref="A2:K2"/>
    <mergeCell ref="A3:K3"/>
    <mergeCell ref="A14:D14"/>
    <mergeCell ref="A18:D18"/>
    <mergeCell ref="A4:B4"/>
    <mergeCell ref="A132:D132"/>
    <mergeCell ref="A86:D86"/>
    <mergeCell ref="A99:D99"/>
    <mergeCell ref="A107:D107"/>
    <mergeCell ref="A108:D108"/>
    <mergeCell ref="A118:D118"/>
    <mergeCell ref="A140:D140"/>
    <mergeCell ref="A141:D141"/>
    <mergeCell ref="A150:D150"/>
    <mergeCell ref="A152:D152"/>
    <mergeCell ref="A161:D161"/>
    <mergeCell ref="A211:D211"/>
    <mergeCell ref="A167:D167"/>
    <mergeCell ref="A177:D177"/>
    <mergeCell ref="A190:D190"/>
    <mergeCell ref="A200:D200"/>
    <mergeCell ref="A201:D201"/>
    <mergeCell ref="A210:D210"/>
  </mergeCells>
  <pageMargins left="0" right="0" top="0.35" bottom="0.28999999999999998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1"/>
  <sheetViews>
    <sheetView topLeftCell="A72" workbookViewId="0">
      <selection activeCell="S53" sqref="S53"/>
    </sheetView>
  </sheetViews>
  <sheetFormatPr defaultRowHeight="15"/>
  <cols>
    <col min="1" max="1" width="16.28515625" customWidth="1"/>
    <col min="5" max="5" width="34.140625" customWidth="1"/>
    <col min="6" max="6" width="9.5703125" customWidth="1"/>
    <col min="7" max="7" width="12" style="226" customWidth="1"/>
    <col min="8" max="8" width="7.7109375" customWidth="1"/>
    <col min="9" max="9" width="6.85546875" customWidth="1"/>
    <col min="10" max="10" width="11.140625" customWidth="1"/>
    <col min="11" max="11" width="8.7109375" customWidth="1"/>
    <col min="12" max="12" width="8.140625" customWidth="1"/>
    <col min="13" max="13" width="7.42578125" customWidth="1"/>
    <col min="14" max="14" width="7.28515625" customWidth="1"/>
    <col min="15" max="15" width="7.5703125" customWidth="1"/>
    <col min="16" max="16" width="7.85546875" customWidth="1"/>
    <col min="17" max="17" width="8.42578125" customWidth="1"/>
    <col min="18" max="18" width="8.5703125" customWidth="1"/>
    <col min="19" max="19" width="8.7109375" customWidth="1"/>
  </cols>
  <sheetData>
    <row r="1" spans="1:20" ht="24.75" customHeight="1">
      <c r="A1" s="4"/>
      <c r="B1" s="16"/>
      <c r="C1" s="16"/>
      <c r="D1" s="16"/>
      <c r="E1" s="22"/>
      <c r="F1" s="7"/>
      <c r="G1" s="202"/>
      <c r="H1" s="5"/>
      <c r="I1" s="5"/>
      <c r="J1" s="5"/>
      <c r="K1" s="5"/>
    </row>
    <row r="2" spans="1:20" ht="17.25" customHeight="1">
      <c r="B2" s="328" t="s">
        <v>53</v>
      </c>
      <c r="C2" s="329"/>
      <c r="D2" s="329"/>
      <c r="E2" s="329"/>
      <c r="F2" s="329"/>
      <c r="G2" s="329"/>
      <c r="H2" s="329"/>
      <c r="I2" s="329"/>
      <c r="J2" s="329"/>
      <c r="K2" s="329"/>
    </row>
    <row r="3" spans="1:20" ht="18" customHeight="1">
      <c r="B3" s="340" t="s">
        <v>54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20" ht="15.75">
      <c r="A4" s="94" t="s">
        <v>83</v>
      </c>
      <c r="B4" s="340" t="s">
        <v>77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</row>
    <row r="5" spans="1:20" ht="15.75">
      <c r="A5" s="94"/>
      <c r="B5" s="95"/>
      <c r="C5" s="95"/>
      <c r="D5" s="95"/>
      <c r="E5" s="95"/>
      <c r="F5" s="95"/>
      <c r="G5" s="203"/>
      <c r="H5" s="95"/>
      <c r="I5" s="95"/>
      <c r="J5" s="95"/>
      <c r="K5" s="95"/>
      <c r="L5" s="95"/>
    </row>
    <row r="6" spans="1:20">
      <c r="A6" s="4"/>
      <c r="B6" s="1" t="s">
        <v>85</v>
      </c>
      <c r="C6" s="2"/>
      <c r="D6" s="2"/>
      <c r="E6" s="2"/>
      <c r="F6" s="10"/>
      <c r="G6" s="204"/>
      <c r="H6" s="1"/>
    </row>
    <row r="7" spans="1:20" ht="25.5" customHeight="1">
      <c r="A7" s="84" t="s">
        <v>29</v>
      </c>
      <c r="B7" s="52" t="s">
        <v>0</v>
      </c>
      <c r="C7" s="52"/>
      <c r="D7" s="52"/>
      <c r="E7" s="1"/>
      <c r="F7" s="14" t="s">
        <v>1</v>
      </c>
      <c r="G7" s="205" t="s">
        <v>2</v>
      </c>
      <c r="H7" s="15" t="s">
        <v>7</v>
      </c>
      <c r="I7" s="15" t="s">
        <v>8</v>
      </c>
      <c r="J7" s="15" t="s">
        <v>9</v>
      </c>
      <c r="K7" s="15" t="s">
        <v>10</v>
      </c>
      <c r="L7" s="15" t="s">
        <v>21</v>
      </c>
      <c r="M7" s="15" t="s">
        <v>22</v>
      </c>
      <c r="N7" s="15" t="s">
        <v>23</v>
      </c>
      <c r="O7" s="15" t="s">
        <v>24</v>
      </c>
      <c r="P7" s="15" t="s">
        <v>25</v>
      </c>
      <c r="Q7" s="15" t="s">
        <v>26</v>
      </c>
      <c r="R7" s="15" t="s">
        <v>27</v>
      </c>
      <c r="S7" s="15" t="s">
        <v>28</v>
      </c>
    </row>
    <row r="8" spans="1:20">
      <c r="A8" s="4"/>
      <c r="B8" s="2"/>
      <c r="C8" s="1" t="s">
        <v>32</v>
      </c>
      <c r="D8" s="2"/>
      <c r="E8" s="2"/>
      <c r="F8" s="1"/>
      <c r="G8" s="206"/>
      <c r="H8" s="1"/>
      <c r="I8" s="1"/>
      <c r="J8" s="1"/>
      <c r="K8" s="7"/>
    </row>
    <row r="9" spans="1:20" ht="18.75" customHeight="1">
      <c r="A9" s="66" t="s">
        <v>55</v>
      </c>
      <c r="B9" s="57" t="s">
        <v>30</v>
      </c>
      <c r="C9" s="58"/>
      <c r="D9" s="58"/>
      <c r="E9" s="58"/>
      <c r="F9" s="59">
        <v>120</v>
      </c>
      <c r="G9" s="207"/>
      <c r="H9" s="60">
        <v>0.48</v>
      </c>
      <c r="I9" s="60">
        <v>0.48</v>
      </c>
      <c r="J9" s="60">
        <v>11.76</v>
      </c>
      <c r="K9" s="60">
        <v>56</v>
      </c>
      <c r="L9" s="61">
        <v>0.04</v>
      </c>
      <c r="M9" s="61">
        <v>12</v>
      </c>
      <c r="N9" s="61"/>
      <c r="O9" s="61">
        <v>0.24</v>
      </c>
      <c r="P9" s="61">
        <v>19.2</v>
      </c>
      <c r="Q9" s="61">
        <v>13.2</v>
      </c>
      <c r="R9" s="61">
        <v>10.8</v>
      </c>
      <c r="S9" s="61">
        <v>2.64</v>
      </c>
      <c r="T9" s="11"/>
    </row>
    <row r="10" spans="1:20" s="125" customFormat="1">
      <c r="A10" s="146" t="s">
        <v>56</v>
      </c>
      <c r="B10" s="147" t="s">
        <v>82</v>
      </c>
      <c r="F10" s="148">
        <v>50</v>
      </c>
      <c r="G10" s="208"/>
      <c r="H10" s="149">
        <v>0.89</v>
      </c>
      <c r="I10" s="149">
        <v>9.15</v>
      </c>
      <c r="J10" s="149">
        <v>3.06</v>
      </c>
      <c r="K10" s="149">
        <v>101</v>
      </c>
      <c r="L10" s="150">
        <v>0.05</v>
      </c>
      <c r="M10" s="150">
        <v>16.38</v>
      </c>
      <c r="N10" s="150">
        <v>0.18</v>
      </c>
      <c r="O10" s="150">
        <v>0.45</v>
      </c>
      <c r="P10" s="150">
        <v>40.5</v>
      </c>
      <c r="Q10" s="150">
        <v>29.7</v>
      </c>
      <c r="R10" s="150">
        <v>15.3</v>
      </c>
      <c r="S10" s="150">
        <v>0.72</v>
      </c>
      <c r="T10" s="160"/>
    </row>
    <row r="11" spans="1:20">
      <c r="A11" s="54"/>
      <c r="B11" s="2"/>
      <c r="F11" s="5"/>
      <c r="G11" s="209"/>
      <c r="H11" s="8">
        <f>SUM(H9:H10)/2</f>
        <v>0.68500000000000005</v>
      </c>
      <c r="I11" s="8">
        <f t="shared" ref="I11:S11" si="0">SUM(I9:I10)/2</f>
        <v>4.8150000000000004</v>
      </c>
      <c r="J11" s="8">
        <f t="shared" si="0"/>
        <v>7.41</v>
      </c>
      <c r="K11" s="8">
        <f t="shared" si="0"/>
        <v>78.5</v>
      </c>
      <c r="L11" s="8">
        <f t="shared" si="0"/>
        <v>4.4999999999999998E-2</v>
      </c>
      <c r="M11" s="8">
        <f t="shared" si="0"/>
        <v>14.19</v>
      </c>
      <c r="N11" s="8">
        <f t="shared" si="0"/>
        <v>0.09</v>
      </c>
      <c r="O11" s="8">
        <f t="shared" si="0"/>
        <v>0.34499999999999997</v>
      </c>
      <c r="P11" s="8">
        <f t="shared" si="0"/>
        <v>29.85</v>
      </c>
      <c r="Q11" s="8">
        <f t="shared" si="0"/>
        <v>21.45</v>
      </c>
      <c r="R11" s="8">
        <f t="shared" si="0"/>
        <v>13.05</v>
      </c>
      <c r="S11" s="8">
        <f t="shared" si="0"/>
        <v>1.6800000000000002</v>
      </c>
      <c r="T11" s="11"/>
    </row>
    <row r="12" spans="1:20">
      <c r="A12" s="54"/>
      <c r="B12" s="2"/>
      <c r="C12" s="1" t="s">
        <v>31</v>
      </c>
      <c r="D12" s="2"/>
      <c r="E12" s="2"/>
      <c r="F12" s="5"/>
      <c r="G12" s="210"/>
      <c r="H12" s="6"/>
      <c r="I12" s="6"/>
      <c r="J12" s="6"/>
      <c r="K12" s="6"/>
      <c r="L12" s="20"/>
      <c r="M12" s="20"/>
      <c r="N12" s="20"/>
      <c r="O12" s="20"/>
      <c r="P12" s="20"/>
      <c r="Q12" s="20"/>
      <c r="R12" s="20"/>
      <c r="S12" s="20"/>
      <c r="T12" s="11"/>
    </row>
    <row r="13" spans="1:20" s="72" customFormat="1" ht="18.75" customHeight="1">
      <c r="A13" s="68" t="s">
        <v>57</v>
      </c>
      <c r="B13" s="341" t="s">
        <v>50</v>
      </c>
      <c r="C13" s="342"/>
      <c r="D13" s="342"/>
      <c r="E13" s="342"/>
      <c r="F13" s="69" t="s">
        <v>12</v>
      </c>
      <c r="G13" s="211"/>
      <c r="H13" s="70">
        <v>2.4300000000000002</v>
      </c>
      <c r="I13" s="70">
        <v>2.94</v>
      </c>
      <c r="J13" s="70">
        <v>17.54</v>
      </c>
      <c r="K13" s="70">
        <v>118.5</v>
      </c>
      <c r="L13" s="71">
        <v>0.13</v>
      </c>
      <c r="M13" s="71">
        <v>12.48</v>
      </c>
      <c r="N13" s="71"/>
      <c r="O13" s="71">
        <v>1.32</v>
      </c>
      <c r="P13" s="71">
        <v>31.66</v>
      </c>
      <c r="Q13" s="71">
        <v>80.83</v>
      </c>
      <c r="R13" s="71">
        <v>32.65</v>
      </c>
      <c r="S13" s="71">
        <v>1.24</v>
      </c>
      <c r="T13" s="161"/>
    </row>
    <row r="14" spans="1:20">
      <c r="A14" s="54"/>
      <c r="B14" s="2"/>
      <c r="F14" s="5"/>
      <c r="G14" s="209"/>
      <c r="H14" s="8">
        <f>SUM(H13)</f>
        <v>2.4300000000000002</v>
      </c>
      <c r="I14" s="8">
        <f t="shared" ref="I14:S14" si="1">SUM(I13)</f>
        <v>2.94</v>
      </c>
      <c r="J14" s="8">
        <f t="shared" si="1"/>
        <v>17.54</v>
      </c>
      <c r="K14" s="8">
        <f t="shared" si="1"/>
        <v>118.5</v>
      </c>
      <c r="L14" s="8">
        <f t="shared" si="1"/>
        <v>0.13</v>
      </c>
      <c r="M14" s="8">
        <f t="shared" si="1"/>
        <v>12.48</v>
      </c>
      <c r="N14" s="8">
        <f t="shared" si="1"/>
        <v>0</v>
      </c>
      <c r="O14" s="8">
        <f t="shared" si="1"/>
        <v>1.32</v>
      </c>
      <c r="P14" s="8">
        <f t="shared" si="1"/>
        <v>31.66</v>
      </c>
      <c r="Q14" s="8">
        <f t="shared" si="1"/>
        <v>80.83</v>
      </c>
      <c r="R14" s="8">
        <f t="shared" si="1"/>
        <v>32.65</v>
      </c>
      <c r="S14" s="8">
        <f t="shared" si="1"/>
        <v>1.24</v>
      </c>
      <c r="T14" s="11"/>
    </row>
    <row r="15" spans="1:20">
      <c r="A15" s="54"/>
      <c r="B15" s="2"/>
      <c r="F15" s="5"/>
      <c r="G15" s="210"/>
      <c r="H15" s="6"/>
      <c r="I15" s="6"/>
      <c r="J15" s="6"/>
      <c r="K15" s="6"/>
      <c r="L15" s="20"/>
      <c r="M15" s="20"/>
      <c r="N15" s="20"/>
      <c r="O15" s="20"/>
      <c r="P15" s="20"/>
      <c r="Q15" s="20"/>
      <c r="R15" s="20"/>
      <c r="S15" s="20"/>
      <c r="T15" s="11"/>
    </row>
    <row r="16" spans="1:20">
      <c r="A16" s="54"/>
      <c r="B16" s="2"/>
      <c r="C16" s="1" t="s">
        <v>34</v>
      </c>
      <c r="D16" s="2"/>
      <c r="E16" s="2"/>
      <c r="F16" s="5"/>
      <c r="G16" s="209"/>
      <c r="H16" s="8"/>
      <c r="I16" s="8"/>
      <c r="J16" s="8"/>
      <c r="K16" s="8"/>
      <c r="L16" s="20"/>
      <c r="M16" s="20"/>
      <c r="N16" s="20"/>
      <c r="O16" s="20"/>
      <c r="P16" s="20"/>
      <c r="Q16" s="20"/>
      <c r="R16" s="20"/>
      <c r="S16" s="20"/>
      <c r="T16" s="11"/>
    </row>
    <row r="17" spans="1:20" ht="21" customHeight="1">
      <c r="A17" s="66" t="s">
        <v>58</v>
      </c>
      <c r="B17" s="330" t="s">
        <v>11</v>
      </c>
      <c r="C17" s="331"/>
      <c r="D17" s="331"/>
      <c r="E17" s="331"/>
      <c r="F17" s="59" t="s">
        <v>15</v>
      </c>
      <c r="G17" s="207"/>
      <c r="H17" s="60">
        <v>26.59</v>
      </c>
      <c r="I17" s="60">
        <v>8.2100000000000009</v>
      </c>
      <c r="J17" s="60">
        <v>0.8</v>
      </c>
      <c r="K17" s="60">
        <v>183</v>
      </c>
      <c r="L17" s="61">
        <v>0.08</v>
      </c>
      <c r="M17" s="61">
        <v>8.42</v>
      </c>
      <c r="N17" s="61">
        <v>32.950000000000003</v>
      </c>
      <c r="O17" s="61">
        <v>0.86</v>
      </c>
      <c r="P17" s="61">
        <v>36.200000000000003</v>
      </c>
      <c r="Q17" s="61">
        <v>142.5</v>
      </c>
      <c r="R17" s="61">
        <v>29.4</v>
      </c>
      <c r="S17" s="61">
        <v>1.89</v>
      </c>
      <c r="T17" s="11"/>
    </row>
    <row r="18" spans="1:20">
      <c r="A18" s="66" t="s">
        <v>59</v>
      </c>
      <c r="B18" s="2" t="s">
        <v>14</v>
      </c>
      <c r="C18" s="2"/>
      <c r="D18" s="2"/>
      <c r="E18" s="2"/>
      <c r="F18" s="5" t="s">
        <v>16</v>
      </c>
      <c r="G18" s="210"/>
      <c r="H18" s="6">
        <v>13.9</v>
      </c>
      <c r="I18" s="6">
        <v>11.8</v>
      </c>
      <c r="J18" s="6">
        <v>3</v>
      </c>
      <c r="K18" s="6">
        <v>162</v>
      </c>
      <c r="L18" s="20">
        <v>0.02</v>
      </c>
      <c r="M18" s="20">
        <v>0.33</v>
      </c>
      <c r="N18" s="20"/>
      <c r="O18" s="20">
        <v>0.4</v>
      </c>
      <c r="P18" s="20">
        <v>6.08</v>
      </c>
      <c r="Q18" s="20">
        <v>119.7</v>
      </c>
      <c r="R18" s="20">
        <v>15.9</v>
      </c>
      <c r="S18" s="20">
        <v>1.9</v>
      </c>
      <c r="T18" s="11"/>
    </row>
    <row r="19" spans="1:20">
      <c r="A19" s="54"/>
      <c r="B19" s="2"/>
      <c r="C19" s="2"/>
      <c r="D19" s="2"/>
      <c r="E19" s="2"/>
      <c r="F19" s="5"/>
      <c r="G19" s="209"/>
      <c r="H19" s="8">
        <f>SUM(H17:H18)/2</f>
        <v>20.245000000000001</v>
      </c>
      <c r="I19" s="8">
        <f t="shared" ref="I19:S19" si="2">SUM(I17:I18)/2</f>
        <v>10.005000000000001</v>
      </c>
      <c r="J19" s="8">
        <f t="shared" si="2"/>
        <v>1.9</v>
      </c>
      <c r="K19" s="8">
        <f t="shared" si="2"/>
        <v>172.5</v>
      </c>
      <c r="L19" s="8">
        <f t="shared" si="2"/>
        <v>0.05</v>
      </c>
      <c r="M19" s="8">
        <f t="shared" si="2"/>
        <v>4.375</v>
      </c>
      <c r="N19" s="8">
        <f t="shared" si="2"/>
        <v>16.475000000000001</v>
      </c>
      <c r="O19" s="8">
        <f t="shared" si="2"/>
        <v>0.63</v>
      </c>
      <c r="P19" s="8">
        <f t="shared" si="2"/>
        <v>21.14</v>
      </c>
      <c r="Q19" s="8">
        <f t="shared" si="2"/>
        <v>131.1</v>
      </c>
      <c r="R19" s="8">
        <f t="shared" si="2"/>
        <v>22.65</v>
      </c>
      <c r="S19" s="8">
        <f t="shared" si="2"/>
        <v>1.895</v>
      </c>
      <c r="T19" s="11"/>
    </row>
    <row r="20" spans="1:20">
      <c r="A20" s="54"/>
      <c r="G20" s="209"/>
      <c r="H20" s="8"/>
      <c r="I20" s="8"/>
      <c r="J20" s="8"/>
      <c r="K20" s="8"/>
      <c r="L20" s="20"/>
      <c r="M20" s="20"/>
      <c r="N20" s="20"/>
      <c r="O20" s="20"/>
      <c r="P20" s="20"/>
      <c r="Q20" s="20"/>
      <c r="R20" s="20"/>
      <c r="S20" s="20"/>
      <c r="T20" s="11"/>
    </row>
    <row r="21" spans="1:20">
      <c r="A21" s="54"/>
      <c r="B21" s="2"/>
      <c r="C21" s="1" t="s">
        <v>167</v>
      </c>
      <c r="D21" s="1"/>
      <c r="E21" s="2"/>
      <c r="F21" s="5"/>
      <c r="G21" s="212"/>
      <c r="H21" s="6"/>
      <c r="I21" s="6"/>
      <c r="J21" s="6"/>
      <c r="K21" s="6"/>
      <c r="L21" s="20"/>
      <c r="M21" s="20"/>
      <c r="N21" s="20"/>
      <c r="O21" s="20"/>
      <c r="P21" s="20"/>
      <c r="Q21" s="20"/>
      <c r="R21" s="20"/>
      <c r="S21" s="20"/>
      <c r="T21" s="11"/>
    </row>
    <row r="22" spans="1:20" s="105" customFormat="1" ht="20.25" customHeight="1">
      <c r="A22" s="107" t="s">
        <v>68</v>
      </c>
      <c r="B22" s="345" t="s">
        <v>91</v>
      </c>
      <c r="C22" s="345"/>
      <c r="D22" s="345"/>
      <c r="E22" s="345"/>
      <c r="F22" s="108" t="s">
        <v>17</v>
      </c>
      <c r="G22" s="213"/>
      <c r="H22" s="110">
        <v>6.94</v>
      </c>
      <c r="I22" s="110">
        <v>9.14</v>
      </c>
      <c r="J22" s="110">
        <v>42.01</v>
      </c>
      <c r="K22" s="110">
        <v>302</v>
      </c>
      <c r="L22" s="110">
        <v>0.08</v>
      </c>
      <c r="M22" s="110"/>
      <c r="N22" s="110">
        <v>21.2</v>
      </c>
      <c r="O22" s="110">
        <v>0.96</v>
      </c>
      <c r="P22" s="110">
        <v>11.16</v>
      </c>
      <c r="Q22" s="110">
        <v>48.72</v>
      </c>
      <c r="R22" s="110">
        <v>8.76</v>
      </c>
      <c r="S22" s="110">
        <v>0.9</v>
      </c>
      <c r="T22" s="162"/>
    </row>
    <row r="23" spans="1:20" s="118" customFormat="1" ht="15.75">
      <c r="A23" s="116" t="s">
        <v>92</v>
      </c>
      <c r="B23" s="103" t="s">
        <v>93</v>
      </c>
      <c r="C23" s="103"/>
      <c r="D23" s="103"/>
      <c r="E23" s="103"/>
      <c r="F23" s="111" t="s">
        <v>94</v>
      </c>
      <c r="G23" s="208"/>
      <c r="H23" s="112">
        <v>19.13</v>
      </c>
      <c r="I23" s="112">
        <v>10.050000000000001</v>
      </c>
      <c r="J23" s="112">
        <v>38.130000000000003</v>
      </c>
      <c r="K23" s="112">
        <v>326.89999999999998</v>
      </c>
      <c r="L23" s="112">
        <v>0.59</v>
      </c>
      <c r="M23" s="112">
        <v>5.08</v>
      </c>
      <c r="N23" s="112">
        <v>71.42</v>
      </c>
      <c r="O23" s="112">
        <v>36.1</v>
      </c>
      <c r="P23" s="112">
        <v>166.3</v>
      </c>
      <c r="Q23" s="112">
        <v>297.7</v>
      </c>
      <c r="R23" s="112">
        <v>131.6</v>
      </c>
      <c r="S23" s="112">
        <v>6.37</v>
      </c>
      <c r="T23" s="163"/>
    </row>
    <row r="24" spans="1:20" s="190" customFormat="1" ht="15.75">
      <c r="A24" s="185"/>
      <c r="B24" s="186"/>
      <c r="C24" s="186"/>
      <c r="D24" s="186"/>
      <c r="E24" s="186"/>
      <c r="F24" s="187"/>
      <c r="G24" s="214"/>
      <c r="H24" s="188">
        <f>(H22+H23)/2</f>
        <v>13.035</v>
      </c>
      <c r="I24" s="188">
        <f t="shared" ref="I24:S24" si="3">(I22+I23)/2</f>
        <v>9.5950000000000006</v>
      </c>
      <c r="J24" s="188">
        <f t="shared" si="3"/>
        <v>40.07</v>
      </c>
      <c r="K24" s="188">
        <f t="shared" si="3"/>
        <v>314.45</v>
      </c>
      <c r="L24" s="188">
        <f t="shared" si="3"/>
        <v>0.33499999999999996</v>
      </c>
      <c r="M24" s="188">
        <f t="shared" si="3"/>
        <v>2.54</v>
      </c>
      <c r="N24" s="188">
        <f t="shared" si="3"/>
        <v>46.31</v>
      </c>
      <c r="O24" s="188">
        <f t="shared" si="3"/>
        <v>18.53</v>
      </c>
      <c r="P24" s="188">
        <f t="shared" si="3"/>
        <v>88.73</v>
      </c>
      <c r="Q24" s="188">
        <f t="shared" si="3"/>
        <v>173.20999999999998</v>
      </c>
      <c r="R24" s="188">
        <f t="shared" si="3"/>
        <v>70.179999999999993</v>
      </c>
      <c r="S24" s="188">
        <f t="shared" si="3"/>
        <v>3.6350000000000002</v>
      </c>
      <c r="T24" s="189"/>
    </row>
    <row r="25" spans="1:20">
      <c r="A25" s="73"/>
      <c r="B25" s="2"/>
      <c r="F25" s="5"/>
      <c r="G25" s="210"/>
      <c r="H25" s="6"/>
      <c r="I25" s="6"/>
      <c r="J25" s="6"/>
      <c r="K25" s="6"/>
      <c r="L25" s="20"/>
      <c r="M25" s="20"/>
      <c r="N25" s="20"/>
      <c r="O25" s="20"/>
      <c r="P25" s="20"/>
      <c r="Q25" s="20"/>
      <c r="R25" s="20"/>
      <c r="S25" s="20"/>
      <c r="T25" s="11"/>
    </row>
    <row r="26" spans="1:20">
      <c r="A26" s="54"/>
      <c r="B26" s="2"/>
      <c r="C26" s="1" t="s">
        <v>4</v>
      </c>
      <c r="D26" s="1"/>
      <c r="E26" s="2"/>
      <c r="F26" s="5"/>
      <c r="G26" s="209"/>
      <c r="H26" s="8">
        <f>SUM(H23)</f>
        <v>19.13</v>
      </c>
      <c r="I26" s="8">
        <f>SUM(I23)</f>
        <v>10.050000000000001</v>
      </c>
      <c r="J26" s="8">
        <f>SUM(J23)</f>
        <v>38.130000000000003</v>
      </c>
      <c r="K26" s="8">
        <f>SUM(K23)</f>
        <v>326.89999999999998</v>
      </c>
      <c r="L26" s="18">
        <f>SUM(L23)</f>
        <v>0.59</v>
      </c>
      <c r="M26" s="18"/>
      <c r="N26" s="18">
        <f t="shared" ref="N26:S26" si="4">SUM(N23)</f>
        <v>71.42</v>
      </c>
      <c r="O26" s="18">
        <f t="shared" si="4"/>
        <v>36.1</v>
      </c>
      <c r="P26" s="18">
        <f t="shared" si="4"/>
        <v>166.3</v>
      </c>
      <c r="Q26" s="18">
        <f t="shared" si="4"/>
        <v>297.7</v>
      </c>
      <c r="R26" s="18">
        <f t="shared" si="4"/>
        <v>131.6</v>
      </c>
      <c r="S26" s="18">
        <f t="shared" si="4"/>
        <v>6.37</v>
      </c>
      <c r="T26" s="11"/>
    </row>
    <row r="27" spans="1:20" ht="18.75" customHeight="1">
      <c r="A27" s="74" t="s">
        <v>60</v>
      </c>
      <c r="B27" s="62" t="s">
        <v>33</v>
      </c>
      <c r="C27" s="53"/>
      <c r="D27" s="53"/>
      <c r="E27" s="63"/>
      <c r="F27" s="56">
        <v>200</v>
      </c>
      <c r="G27" s="207"/>
      <c r="H27" s="64">
        <v>1</v>
      </c>
      <c r="I27" s="64"/>
      <c r="J27" s="64">
        <v>21.2</v>
      </c>
      <c r="K27" s="64">
        <v>88</v>
      </c>
      <c r="L27" s="65">
        <v>0.02</v>
      </c>
      <c r="M27" s="65">
        <v>4</v>
      </c>
      <c r="N27" s="65"/>
      <c r="O27" s="65">
        <v>0.2</v>
      </c>
      <c r="P27" s="65">
        <v>14</v>
      </c>
      <c r="Q27" s="65">
        <v>14</v>
      </c>
      <c r="R27" s="65">
        <v>8</v>
      </c>
      <c r="S27" s="65">
        <v>2.8</v>
      </c>
      <c r="T27" s="11"/>
    </row>
    <row r="28" spans="1:20">
      <c r="B28" s="2"/>
      <c r="C28" s="2"/>
      <c r="D28" s="2"/>
      <c r="E28" s="2"/>
      <c r="F28" s="5"/>
      <c r="G28" s="209"/>
      <c r="H28" s="8">
        <f>SUM(H27)</f>
        <v>1</v>
      </c>
      <c r="I28" s="8">
        <f t="shared" ref="I28:S28" si="5">SUM(I27)</f>
        <v>0</v>
      </c>
      <c r="J28" s="8">
        <f t="shared" si="5"/>
        <v>21.2</v>
      </c>
      <c r="K28" s="8">
        <f t="shared" si="5"/>
        <v>88</v>
      </c>
      <c r="L28" s="8">
        <f t="shared" si="5"/>
        <v>0.02</v>
      </c>
      <c r="M28" s="8">
        <f t="shared" si="5"/>
        <v>4</v>
      </c>
      <c r="N28" s="8">
        <f t="shared" si="5"/>
        <v>0</v>
      </c>
      <c r="O28" s="8">
        <f t="shared" si="5"/>
        <v>0.2</v>
      </c>
      <c r="P28" s="8">
        <f t="shared" si="5"/>
        <v>14</v>
      </c>
      <c r="Q28" s="8">
        <f t="shared" si="5"/>
        <v>14</v>
      </c>
      <c r="R28" s="8">
        <f t="shared" si="5"/>
        <v>8</v>
      </c>
      <c r="S28" s="8">
        <f t="shared" si="5"/>
        <v>2.8</v>
      </c>
      <c r="T28" s="11"/>
    </row>
    <row r="29" spans="1:20">
      <c r="A29" s="67" t="s">
        <v>61</v>
      </c>
      <c r="B29" s="2" t="s">
        <v>5</v>
      </c>
      <c r="C29" s="2"/>
      <c r="D29" s="2"/>
      <c r="E29" s="2"/>
      <c r="F29" s="5">
        <v>40</v>
      </c>
      <c r="G29" s="210"/>
      <c r="H29" s="6">
        <v>2.9</v>
      </c>
      <c r="I29" s="6">
        <v>0.8</v>
      </c>
      <c r="J29" s="6">
        <v>17</v>
      </c>
      <c r="K29" s="6">
        <v>90</v>
      </c>
      <c r="L29" s="20">
        <v>0.04</v>
      </c>
      <c r="M29" s="20"/>
      <c r="N29" s="20"/>
      <c r="O29" s="20">
        <v>0.4</v>
      </c>
      <c r="P29" s="20">
        <v>8.6999999999999993</v>
      </c>
      <c r="Q29" s="20">
        <v>34.1</v>
      </c>
      <c r="R29" s="20">
        <v>9.1</v>
      </c>
      <c r="S29" s="20">
        <v>0.52</v>
      </c>
      <c r="T29" s="11"/>
    </row>
    <row r="30" spans="1:20">
      <c r="A30" s="54"/>
      <c r="B30" s="2"/>
      <c r="C30" s="2"/>
      <c r="D30" s="2"/>
      <c r="E30" s="2"/>
      <c r="F30" s="5"/>
      <c r="G30" s="210"/>
      <c r="H30" s="8">
        <f>H29</f>
        <v>2.9</v>
      </c>
      <c r="I30" s="8">
        <f t="shared" ref="I30:S30" si="6">I29</f>
        <v>0.8</v>
      </c>
      <c r="J30" s="8">
        <f t="shared" si="6"/>
        <v>17</v>
      </c>
      <c r="K30" s="8">
        <f t="shared" si="6"/>
        <v>90</v>
      </c>
      <c r="L30" s="8">
        <f t="shared" si="6"/>
        <v>0.04</v>
      </c>
      <c r="M30" s="8">
        <f t="shared" si="6"/>
        <v>0</v>
      </c>
      <c r="N30" s="8">
        <f t="shared" si="6"/>
        <v>0</v>
      </c>
      <c r="O30" s="8">
        <f t="shared" si="6"/>
        <v>0.4</v>
      </c>
      <c r="P30" s="8">
        <f t="shared" si="6"/>
        <v>8.6999999999999993</v>
      </c>
      <c r="Q30" s="8">
        <f t="shared" si="6"/>
        <v>34.1</v>
      </c>
      <c r="R30" s="8">
        <f t="shared" si="6"/>
        <v>9.1</v>
      </c>
      <c r="S30" s="8">
        <f t="shared" si="6"/>
        <v>0.52</v>
      </c>
      <c r="T30" s="11"/>
    </row>
    <row r="31" spans="1:20">
      <c r="A31" s="54"/>
      <c r="B31" s="2"/>
      <c r="C31" s="2"/>
      <c r="D31" s="2"/>
      <c r="E31" s="2"/>
      <c r="F31" s="5"/>
      <c r="G31" s="210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11"/>
    </row>
    <row r="32" spans="1:20">
      <c r="A32" s="54"/>
      <c r="B32" s="2"/>
      <c r="C32" s="2"/>
      <c r="D32" s="2"/>
      <c r="E32" s="3"/>
      <c r="F32" s="10" t="s">
        <v>6</v>
      </c>
      <c r="G32" s="215"/>
      <c r="H32" s="8">
        <f>H30+H28+H26+H24+H19+H14+H11</f>
        <v>59.425000000000004</v>
      </c>
      <c r="I32" s="8">
        <f t="shared" ref="I32:S32" si="7">I30+I28+I26+I24+I19+I14+I11</f>
        <v>38.204999999999998</v>
      </c>
      <c r="J32" s="8">
        <f t="shared" si="7"/>
        <v>143.25</v>
      </c>
      <c r="K32" s="8">
        <f t="shared" si="7"/>
        <v>1188.8499999999999</v>
      </c>
      <c r="L32" s="8">
        <f t="shared" si="7"/>
        <v>1.21</v>
      </c>
      <c r="M32" s="8">
        <f t="shared" si="7"/>
        <v>37.585000000000001</v>
      </c>
      <c r="N32" s="8">
        <f t="shared" si="7"/>
        <v>134.29500000000002</v>
      </c>
      <c r="O32" s="8">
        <f t="shared" si="7"/>
        <v>57.525000000000006</v>
      </c>
      <c r="P32" s="8">
        <f t="shared" si="7"/>
        <v>360.38000000000005</v>
      </c>
      <c r="Q32" s="8">
        <f t="shared" si="7"/>
        <v>752.3900000000001</v>
      </c>
      <c r="R32" s="8">
        <f t="shared" si="7"/>
        <v>287.23</v>
      </c>
      <c r="S32" s="8">
        <f t="shared" si="7"/>
        <v>18.139999999999997</v>
      </c>
      <c r="T32" s="11"/>
    </row>
    <row r="33" spans="1:20">
      <c r="A33" s="54"/>
      <c r="B33" s="2"/>
      <c r="C33" s="2"/>
      <c r="D33" s="2"/>
      <c r="E33" s="3"/>
      <c r="F33" s="10"/>
      <c r="G33" s="216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11"/>
    </row>
    <row r="34" spans="1:20">
      <c r="A34" s="55"/>
      <c r="B34" s="42" t="s">
        <v>40</v>
      </c>
      <c r="C34" s="43"/>
      <c r="D34" s="43"/>
      <c r="E34" s="43"/>
      <c r="F34" s="43"/>
      <c r="G34" s="217"/>
      <c r="H34" s="164"/>
      <c r="I34" s="164"/>
      <c r="J34" s="164"/>
      <c r="K34" s="44"/>
      <c r="L34" s="44"/>
      <c r="M34" s="44"/>
      <c r="N34" s="44"/>
      <c r="O34" s="44"/>
      <c r="P34" s="44"/>
      <c r="Q34" s="44"/>
      <c r="R34" s="44"/>
      <c r="S34" s="20"/>
      <c r="T34" s="11"/>
    </row>
    <row r="35" spans="1:20">
      <c r="A35" s="55"/>
      <c r="B35" s="41"/>
      <c r="C35" s="41"/>
      <c r="D35" s="41"/>
      <c r="E35" s="41"/>
      <c r="F35" s="41"/>
      <c r="G35" s="217"/>
      <c r="H35" s="165"/>
      <c r="I35" s="165"/>
      <c r="J35" s="165"/>
      <c r="K35" s="44"/>
      <c r="L35" s="44"/>
      <c r="M35" s="44"/>
      <c r="N35" s="44"/>
      <c r="O35" s="44"/>
      <c r="P35" s="44"/>
      <c r="Q35" s="44"/>
      <c r="R35" s="44"/>
      <c r="S35" s="11"/>
      <c r="T35" s="11"/>
    </row>
    <row r="36" spans="1:20">
      <c r="A36" s="66" t="s">
        <v>55</v>
      </c>
      <c r="B36" s="37" t="s">
        <v>41</v>
      </c>
      <c r="C36" s="37"/>
      <c r="D36" s="37"/>
      <c r="E36" s="38"/>
      <c r="F36" s="39">
        <v>140</v>
      </c>
      <c r="G36" s="210"/>
      <c r="H36" s="40">
        <v>0.56000000000000005</v>
      </c>
      <c r="I36" s="40">
        <v>0.56000000000000005</v>
      </c>
      <c r="J36" s="40">
        <v>13.72</v>
      </c>
      <c r="K36" s="40">
        <v>66</v>
      </c>
      <c r="L36" s="25">
        <v>0.04</v>
      </c>
      <c r="M36" s="25">
        <v>14</v>
      </c>
      <c r="N36" s="25"/>
      <c r="O36" s="25">
        <v>0.28000000000000003</v>
      </c>
      <c r="P36" s="25">
        <v>22.4</v>
      </c>
      <c r="Q36" s="25">
        <v>15.4</v>
      </c>
      <c r="R36" s="25">
        <v>12.6</v>
      </c>
      <c r="S36" s="25">
        <v>3.08</v>
      </c>
      <c r="T36" s="11"/>
    </row>
    <row r="37" spans="1:20" s="72" customFormat="1">
      <c r="A37" s="75" t="s">
        <v>71</v>
      </c>
      <c r="B37" s="89" t="s">
        <v>78</v>
      </c>
      <c r="C37" s="89"/>
      <c r="D37" s="89"/>
      <c r="E37" s="90"/>
      <c r="F37" s="91" t="s">
        <v>42</v>
      </c>
      <c r="G37" s="218"/>
      <c r="H37" s="92">
        <v>8.6300000000000008</v>
      </c>
      <c r="I37" s="92">
        <v>10.06</v>
      </c>
      <c r="J37" s="92">
        <v>44.32</v>
      </c>
      <c r="K37" s="92">
        <v>310</v>
      </c>
      <c r="L37" s="86">
        <v>0.14000000000000001</v>
      </c>
      <c r="M37" s="86">
        <v>0.95</v>
      </c>
      <c r="N37" s="86">
        <v>54.8</v>
      </c>
      <c r="O37" s="86">
        <v>0.77</v>
      </c>
      <c r="P37" s="86">
        <v>146.6</v>
      </c>
      <c r="Q37" s="86">
        <v>221.3</v>
      </c>
      <c r="R37" s="86">
        <v>44.3</v>
      </c>
      <c r="S37" s="86">
        <v>2.34</v>
      </c>
      <c r="T37" s="161"/>
    </row>
    <row r="38" spans="1:20" s="79" customFormat="1" ht="15" customHeight="1">
      <c r="A38" s="75" t="s">
        <v>81</v>
      </c>
      <c r="B38" s="332" t="s">
        <v>79</v>
      </c>
      <c r="C38" s="332"/>
      <c r="D38" s="332"/>
      <c r="E38" s="332"/>
      <c r="F38" s="76" t="s">
        <v>80</v>
      </c>
      <c r="G38" s="211"/>
      <c r="H38" s="77">
        <v>0.13</v>
      </c>
      <c r="I38" s="77">
        <v>0.02</v>
      </c>
      <c r="J38" s="77">
        <v>15.2</v>
      </c>
      <c r="K38" s="77">
        <v>62</v>
      </c>
      <c r="L38" s="78"/>
      <c r="M38" s="78">
        <v>2.83</v>
      </c>
      <c r="N38" s="78"/>
      <c r="O38" s="78">
        <v>0.01</v>
      </c>
      <c r="P38" s="78">
        <v>14.2</v>
      </c>
      <c r="Q38" s="78">
        <v>4.4000000000000004</v>
      </c>
      <c r="R38" s="78">
        <v>2.4</v>
      </c>
      <c r="S38" s="78">
        <v>0.36</v>
      </c>
      <c r="T38" s="166"/>
    </row>
    <row r="39" spans="1:20" ht="15" customHeight="1">
      <c r="A39" s="67" t="s">
        <v>61</v>
      </c>
      <c r="B39" s="37" t="s">
        <v>43</v>
      </c>
      <c r="C39" s="37"/>
      <c r="D39" s="37"/>
      <c r="E39" s="38"/>
      <c r="F39" s="39">
        <v>25</v>
      </c>
      <c r="G39" s="210"/>
      <c r="H39" s="40">
        <v>1.7</v>
      </c>
      <c r="I39" s="40">
        <v>0.3</v>
      </c>
      <c r="J39" s="40">
        <v>8.8000000000000007</v>
      </c>
      <c r="K39" s="40">
        <v>52</v>
      </c>
      <c r="L39" s="25">
        <v>0.03</v>
      </c>
      <c r="M39" s="25"/>
      <c r="N39" s="25"/>
      <c r="O39" s="25">
        <v>0.3</v>
      </c>
      <c r="P39" s="25">
        <v>5.9</v>
      </c>
      <c r="Q39" s="25">
        <v>26.4</v>
      </c>
      <c r="R39" s="25">
        <v>7.9</v>
      </c>
      <c r="S39" s="25">
        <v>0.65</v>
      </c>
      <c r="T39" s="11"/>
    </row>
    <row r="40" spans="1:20" ht="15" customHeight="1">
      <c r="A40" s="67"/>
      <c r="B40" s="37"/>
      <c r="C40" s="37"/>
      <c r="D40" s="37"/>
      <c r="E40" s="38"/>
      <c r="F40" s="39"/>
      <c r="G40" s="219"/>
      <c r="H40" s="40"/>
      <c r="I40" s="40"/>
      <c r="J40" s="40"/>
      <c r="K40" s="40"/>
      <c r="L40" s="25"/>
      <c r="M40" s="25"/>
      <c r="N40" s="25"/>
      <c r="O40" s="25"/>
      <c r="P40" s="25"/>
      <c r="Q40" s="25"/>
      <c r="R40" s="25"/>
      <c r="S40" s="25"/>
      <c r="T40" s="11"/>
    </row>
    <row r="41" spans="1:20" ht="15" customHeight="1">
      <c r="A41" s="67"/>
      <c r="B41" s="37"/>
      <c r="C41" s="37"/>
      <c r="D41" s="37"/>
      <c r="E41" s="38"/>
      <c r="F41" s="39"/>
      <c r="G41" s="219"/>
      <c r="H41" s="40"/>
      <c r="I41" s="40"/>
      <c r="J41" s="40"/>
      <c r="K41" s="40"/>
      <c r="L41" s="25"/>
      <c r="M41" s="25"/>
      <c r="N41" s="25"/>
      <c r="O41" s="25"/>
      <c r="P41" s="25"/>
      <c r="Q41" s="25"/>
      <c r="R41" s="25"/>
      <c r="S41" s="25"/>
      <c r="T41" s="11"/>
    </row>
    <row r="42" spans="1:20">
      <c r="A42" s="36"/>
      <c r="B42" s="45" t="s">
        <v>44</v>
      </c>
      <c r="C42" s="37"/>
      <c r="D42" s="37"/>
      <c r="E42" s="38"/>
      <c r="F42" s="39"/>
      <c r="G42" s="46">
        <v>102</v>
      </c>
      <c r="H42" s="46">
        <f t="shared" ref="H42:S42" si="8">SUM(H36:H39)</f>
        <v>11.020000000000001</v>
      </c>
      <c r="I42" s="46">
        <f t="shared" si="8"/>
        <v>10.940000000000001</v>
      </c>
      <c r="J42" s="46">
        <f t="shared" si="8"/>
        <v>82.039999999999992</v>
      </c>
      <c r="K42" s="46">
        <f t="shared" si="8"/>
        <v>490</v>
      </c>
      <c r="L42" s="19">
        <f t="shared" si="8"/>
        <v>0.21000000000000002</v>
      </c>
      <c r="M42" s="19">
        <f t="shared" si="8"/>
        <v>17.78</v>
      </c>
      <c r="N42" s="19">
        <f t="shared" si="8"/>
        <v>54.8</v>
      </c>
      <c r="O42" s="19">
        <f t="shared" si="8"/>
        <v>1.36</v>
      </c>
      <c r="P42" s="19">
        <f t="shared" si="8"/>
        <v>189.1</v>
      </c>
      <c r="Q42" s="19">
        <f t="shared" si="8"/>
        <v>267.5</v>
      </c>
      <c r="R42" s="19">
        <f t="shared" si="8"/>
        <v>67.2</v>
      </c>
      <c r="S42" s="19">
        <f t="shared" si="8"/>
        <v>6.4300000000000006</v>
      </c>
      <c r="T42" s="11"/>
    </row>
    <row r="43" spans="1:20">
      <c r="A43" s="36"/>
      <c r="B43" s="45"/>
      <c r="C43" s="37"/>
      <c r="D43" s="37"/>
      <c r="E43" s="38"/>
      <c r="F43" s="39"/>
      <c r="G43" s="46"/>
      <c r="H43" s="46"/>
      <c r="I43" s="46"/>
      <c r="J43" s="46"/>
      <c r="K43" s="46"/>
      <c r="L43" s="19"/>
      <c r="M43" s="19"/>
      <c r="N43" s="19"/>
      <c r="O43" s="19"/>
      <c r="P43" s="19"/>
      <c r="Q43" s="19"/>
      <c r="R43" s="19"/>
      <c r="S43" s="19"/>
      <c r="T43" s="11"/>
    </row>
    <row r="44" spans="1:20">
      <c r="A44" s="36"/>
      <c r="B44" s="45"/>
      <c r="C44" s="37"/>
      <c r="D44" s="37"/>
      <c r="E44" s="38"/>
      <c r="F44" s="39"/>
      <c r="G44" s="46"/>
      <c r="H44" s="46"/>
      <c r="I44" s="46"/>
      <c r="J44" s="46"/>
      <c r="K44" s="46"/>
      <c r="L44" s="19"/>
      <c r="M44" s="19"/>
      <c r="N44" s="19"/>
      <c r="O44" s="19"/>
      <c r="P44" s="19"/>
      <c r="Q44" s="19"/>
      <c r="R44" s="19"/>
      <c r="S44" s="19"/>
      <c r="T44" s="11"/>
    </row>
    <row r="45" spans="1:20">
      <c r="A45" s="36"/>
      <c r="B45" s="45"/>
      <c r="C45" s="37"/>
      <c r="D45" s="37"/>
      <c r="E45" s="38"/>
      <c r="F45" s="39"/>
      <c r="G45" s="46"/>
      <c r="H45" s="46"/>
      <c r="I45" s="46"/>
      <c r="J45" s="46"/>
      <c r="K45" s="46"/>
      <c r="L45" s="19"/>
      <c r="M45" s="19"/>
      <c r="N45" s="19"/>
      <c r="O45" s="19"/>
      <c r="P45" s="19"/>
      <c r="Q45" s="19"/>
      <c r="R45" s="19"/>
      <c r="S45" s="19"/>
      <c r="T45" s="11"/>
    </row>
    <row r="46" spans="1:20">
      <c r="A46" s="4"/>
      <c r="B46" s="1" t="s">
        <v>86</v>
      </c>
      <c r="C46" s="2"/>
      <c r="D46" s="2"/>
      <c r="E46" s="2"/>
      <c r="F46" s="10"/>
      <c r="G46" s="204"/>
      <c r="H46" s="167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1:20">
      <c r="A47" s="4"/>
      <c r="B47" s="2"/>
      <c r="C47" s="1" t="s">
        <v>32</v>
      </c>
      <c r="D47" s="2"/>
      <c r="E47" s="2"/>
      <c r="F47" s="1"/>
      <c r="G47" s="206"/>
      <c r="H47" s="167"/>
      <c r="I47" s="167"/>
      <c r="J47" s="167"/>
      <c r="K47" s="8"/>
      <c r="L47" s="11"/>
      <c r="M47" s="11"/>
      <c r="N47" s="11"/>
      <c r="O47" s="11"/>
      <c r="P47" s="11"/>
      <c r="Q47" s="11"/>
      <c r="R47" s="11"/>
      <c r="S47" s="11"/>
      <c r="T47" s="11"/>
    </row>
    <row r="48" spans="1:20" s="105" customFormat="1" ht="18.75" customHeight="1">
      <c r="A48" s="107" t="s">
        <v>70</v>
      </c>
      <c r="B48" s="103" t="s">
        <v>97</v>
      </c>
      <c r="C48" s="103"/>
      <c r="D48" s="103"/>
      <c r="E48" s="103"/>
      <c r="F48" s="108">
        <v>15</v>
      </c>
      <c r="G48" s="220"/>
      <c r="H48" s="110">
        <v>3.95</v>
      </c>
      <c r="I48" s="110">
        <v>3.99</v>
      </c>
      <c r="J48" s="110">
        <v>0</v>
      </c>
      <c r="K48" s="110">
        <v>53</v>
      </c>
      <c r="L48" s="110">
        <v>0.01</v>
      </c>
      <c r="M48" s="110">
        <v>0.11</v>
      </c>
      <c r="N48" s="110">
        <v>0</v>
      </c>
      <c r="O48" s="110">
        <v>0.06</v>
      </c>
      <c r="P48" s="110">
        <v>150</v>
      </c>
      <c r="Q48" s="110">
        <v>90</v>
      </c>
      <c r="R48" s="110">
        <v>8.25</v>
      </c>
      <c r="S48" s="110">
        <v>0.11</v>
      </c>
      <c r="T48" s="169"/>
    </row>
    <row r="49" spans="1:20">
      <c r="A49" s="66" t="s">
        <v>55</v>
      </c>
      <c r="B49" s="2" t="s">
        <v>30</v>
      </c>
      <c r="F49" s="5">
        <v>110</v>
      </c>
      <c r="G49" s="210"/>
      <c r="H49" s="6">
        <v>0.44</v>
      </c>
      <c r="I49" s="6">
        <v>0.44</v>
      </c>
      <c r="J49" s="6">
        <v>10.78</v>
      </c>
      <c r="K49" s="6">
        <v>52</v>
      </c>
      <c r="L49" s="25">
        <v>0.03</v>
      </c>
      <c r="M49" s="25">
        <v>11</v>
      </c>
      <c r="N49" s="25"/>
      <c r="O49" s="25">
        <v>0.22</v>
      </c>
      <c r="P49" s="25">
        <v>17.600000000000001</v>
      </c>
      <c r="Q49" s="25">
        <v>12.1</v>
      </c>
      <c r="R49" s="25">
        <v>9.9</v>
      </c>
      <c r="S49" s="25">
        <v>2.42</v>
      </c>
      <c r="T49" s="11"/>
    </row>
    <row r="50" spans="1:20">
      <c r="A50" s="54"/>
      <c r="B50" s="2"/>
      <c r="F50" s="5"/>
      <c r="G50" s="209"/>
      <c r="H50" s="8">
        <f>SUM(H48:H49)/2</f>
        <v>2.1950000000000003</v>
      </c>
      <c r="I50" s="8">
        <f t="shared" ref="I50:S50" si="9">SUM(I48:I49)/2</f>
        <v>2.2150000000000003</v>
      </c>
      <c r="J50" s="8">
        <f t="shared" si="9"/>
        <v>5.39</v>
      </c>
      <c r="K50" s="8">
        <f t="shared" si="9"/>
        <v>52.5</v>
      </c>
      <c r="L50" s="8">
        <f t="shared" si="9"/>
        <v>0.02</v>
      </c>
      <c r="M50" s="8">
        <f t="shared" si="9"/>
        <v>5.5549999999999997</v>
      </c>
      <c r="N50" s="8">
        <f t="shared" si="9"/>
        <v>0</v>
      </c>
      <c r="O50" s="8">
        <f t="shared" si="9"/>
        <v>0.14000000000000001</v>
      </c>
      <c r="P50" s="8">
        <f t="shared" si="9"/>
        <v>83.8</v>
      </c>
      <c r="Q50" s="8">
        <f t="shared" si="9"/>
        <v>51.05</v>
      </c>
      <c r="R50" s="8">
        <f t="shared" si="9"/>
        <v>9.0749999999999993</v>
      </c>
      <c r="S50" s="8">
        <f t="shared" si="9"/>
        <v>1.2649999999999999</v>
      </c>
      <c r="T50" s="11"/>
    </row>
    <row r="51" spans="1:20">
      <c r="A51" s="54"/>
      <c r="B51" s="2"/>
      <c r="C51" s="1" t="s">
        <v>31</v>
      </c>
      <c r="D51" s="2"/>
      <c r="E51" s="2"/>
      <c r="F51" s="5"/>
      <c r="G51" s="210"/>
      <c r="H51" s="6"/>
      <c r="I51" s="6"/>
      <c r="J51" s="6"/>
      <c r="K51" s="6"/>
      <c r="L51" s="23"/>
      <c r="M51" s="23"/>
      <c r="N51" s="23"/>
      <c r="O51" s="23"/>
      <c r="P51" s="23"/>
      <c r="Q51" s="23"/>
      <c r="R51" s="23"/>
      <c r="S51" s="23"/>
      <c r="T51" s="11"/>
    </row>
    <row r="52" spans="1:20" s="200" customFormat="1" ht="17.25" customHeight="1">
      <c r="A52" s="196" t="s">
        <v>95</v>
      </c>
      <c r="B52" s="346" t="s">
        <v>96</v>
      </c>
      <c r="C52" s="346"/>
      <c r="D52" s="346"/>
      <c r="E52" s="346"/>
      <c r="F52" s="197">
        <v>200</v>
      </c>
      <c r="G52" s="221"/>
      <c r="H52" s="201">
        <v>4.76</v>
      </c>
      <c r="I52" s="201">
        <v>6.79</v>
      </c>
      <c r="J52" s="201">
        <v>11.7</v>
      </c>
      <c r="K52" s="201">
        <v>137.32</v>
      </c>
      <c r="L52" s="201">
        <v>0.56000000000000005</v>
      </c>
      <c r="M52" s="201">
        <v>4.5999999999999996</v>
      </c>
      <c r="N52" s="201">
        <v>16.84</v>
      </c>
      <c r="O52" s="201">
        <v>1.29</v>
      </c>
      <c r="P52" s="201">
        <v>26.72</v>
      </c>
      <c r="Q52" s="201">
        <v>57.7</v>
      </c>
      <c r="R52" s="198">
        <v>20.28</v>
      </c>
      <c r="S52" s="199">
        <v>0.93</v>
      </c>
      <c r="T52" s="198"/>
    </row>
    <row r="53" spans="1:20">
      <c r="A53" s="54"/>
      <c r="B53" s="2"/>
      <c r="F53" s="5"/>
      <c r="G53" s="209"/>
      <c r="H53" s="8">
        <f t="shared" ref="H53:S53" si="10">SUM(H52)</f>
        <v>4.76</v>
      </c>
      <c r="I53" s="8">
        <f t="shared" si="10"/>
        <v>6.79</v>
      </c>
      <c r="J53" s="8">
        <f t="shared" si="10"/>
        <v>11.7</v>
      </c>
      <c r="K53" s="8">
        <f t="shared" si="10"/>
        <v>137.32</v>
      </c>
      <c r="L53" s="8">
        <f t="shared" si="10"/>
        <v>0.56000000000000005</v>
      </c>
      <c r="M53" s="8">
        <f t="shared" si="10"/>
        <v>4.5999999999999996</v>
      </c>
      <c r="N53" s="8">
        <f t="shared" si="10"/>
        <v>16.84</v>
      </c>
      <c r="O53" s="8">
        <f t="shared" si="10"/>
        <v>1.29</v>
      </c>
      <c r="P53" s="8">
        <f t="shared" si="10"/>
        <v>26.72</v>
      </c>
      <c r="Q53" s="8">
        <f t="shared" si="10"/>
        <v>57.7</v>
      </c>
      <c r="R53" s="8">
        <f t="shared" si="10"/>
        <v>20.28</v>
      </c>
      <c r="S53" s="8">
        <f t="shared" si="10"/>
        <v>0.93</v>
      </c>
      <c r="T53" s="11"/>
    </row>
    <row r="54" spans="1:20">
      <c r="A54" s="54"/>
      <c r="B54" s="2"/>
      <c r="F54" s="5"/>
      <c r="G54" s="209"/>
      <c r="H54" s="8"/>
      <c r="I54" s="8"/>
      <c r="J54" s="8"/>
      <c r="K54" s="8"/>
      <c r="L54" s="23"/>
      <c r="M54" s="23"/>
      <c r="N54" s="23"/>
      <c r="O54" s="23"/>
      <c r="P54" s="23"/>
      <c r="Q54" s="23"/>
      <c r="R54" s="23"/>
      <c r="S54" s="23"/>
      <c r="T54" s="11"/>
    </row>
    <row r="55" spans="1:20">
      <c r="A55" s="54"/>
      <c r="B55" s="2"/>
      <c r="C55" s="1" t="s">
        <v>34</v>
      </c>
      <c r="D55" s="2"/>
      <c r="E55" s="2"/>
      <c r="F55" s="5"/>
      <c r="G55" s="209"/>
      <c r="H55" s="8"/>
      <c r="I55" s="8"/>
      <c r="J55" s="8"/>
      <c r="K55" s="8"/>
      <c r="L55" s="23"/>
      <c r="M55" s="23"/>
      <c r="N55" s="23"/>
      <c r="O55" s="23"/>
      <c r="P55" s="23"/>
      <c r="Q55" s="23"/>
      <c r="R55" s="23"/>
      <c r="S55" s="23"/>
      <c r="T55" s="11"/>
    </row>
    <row r="56" spans="1:20" s="115" customFormat="1" ht="15.75" customHeight="1">
      <c r="A56" s="102" t="s">
        <v>100</v>
      </c>
      <c r="B56" s="347" t="s">
        <v>101</v>
      </c>
      <c r="C56" s="347"/>
      <c r="D56" s="347"/>
      <c r="E56" s="347"/>
      <c r="F56" s="113" t="s">
        <v>94</v>
      </c>
      <c r="G56" s="222"/>
      <c r="H56" s="114">
        <v>15.64</v>
      </c>
      <c r="I56" s="114">
        <v>22.9</v>
      </c>
      <c r="J56" s="114">
        <v>23.3</v>
      </c>
      <c r="K56" s="114">
        <v>364</v>
      </c>
      <c r="L56" s="114">
        <v>0.11</v>
      </c>
      <c r="M56" s="114">
        <v>2.83</v>
      </c>
      <c r="N56" s="114">
        <v>33.299999999999997</v>
      </c>
      <c r="O56" s="114">
        <v>3.55</v>
      </c>
      <c r="P56" s="114">
        <v>22.2</v>
      </c>
      <c r="Q56" s="114">
        <v>175.5</v>
      </c>
      <c r="R56" s="114">
        <v>40.299999999999997</v>
      </c>
      <c r="S56" s="114">
        <v>2.67</v>
      </c>
      <c r="T56" s="170"/>
    </row>
    <row r="57" spans="1:20" s="118" customFormat="1" ht="15.75">
      <c r="A57" s="116" t="s">
        <v>102</v>
      </c>
      <c r="B57" s="103" t="s">
        <v>103</v>
      </c>
      <c r="C57" s="103"/>
      <c r="D57" s="103"/>
      <c r="E57" s="103"/>
      <c r="F57" s="111" t="s">
        <v>104</v>
      </c>
      <c r="G57" s="208"/>
      <c r="H57" s="142">
        <v>12</v>
      </c>
      <c r="I57" s="142">
        <v>4.8</v>
      </c>
      <c r="J57" s="142">
        <v>26.4</v>
      </c>
      <c r="K57" s="142">
        <v>192</v>
      </c>
      <c r="L57" s="142">
        <v>23.6</v>
      </c>
      <c r="M57" s="142">
        <v>0.02</v>
      </c>
      <c r="N57" s="142">
        <v>24.8</v>
      </c>
      <c r="O57" s="142">
        <v>0.85</v>
      </c>
      <c r="P57" s="142">
        <v>69.849999999999994</v>
      </c>
      <c r="Q57" s="142">
        <v>25.65</v>
      </c>
      <c r="R57" s="142">
        <v>2.2999999999999998</v>
      </c>
      <c r="S57" s="142">
        <v>0.09</v>
      </c>
      <c r="T57" s="163"/>
    </row>
    <row r="58" spans="1:20" s="105" customFormat="1" ht="15.75">
      <c r="A58" s="111" t="s">
        <v>105</v>
      </c>
      <c r="B58" s="103" t="s">
        <v>106</v>
      </c>
      <c r="C58" s="103"/>
      <c r="D58" s="103"/>
      <c r="E58" s="103"/>
      <c r="F58" s="109" t="s">
        <v>107</v>
      </c>
      <c r="G58" s="213"/>
      <c r="H58" s="110">
        <v>12.1</v>
      </c>
      <c r="I58" s="110">
        <v>9.3800000000000008</v>
      </c>
      <c r="J58" s="110">
        <v>11.3</v>
      </c>
      <c r="K58" s="110">
        <v>179</v>
      </c>
      <c r="L58" s="110">
        <v>7.0000000000000007E-2</v>
      </c>
      <c r="M58" s="110">
        <v>0.3</v>
      </c>
      <c r="N58" s="110">
        <v>7.5</v>
      </c>
      <c r="O58" s="110">
        <v>2.02</v>
      </c>
      <c r="P58" s="110">
        <v>48</v>
      </c>
      <c r="Q58" s="110">
        <v>129</v>
      </c>
      <c r="R58" s="110">
        <v>24</v>
      </c>
      <c r="S58" s="171">
        <v>0.9</v>
      </c>
      <c r="T58" s="169"/>
    </row>
    <row r="59" spans="1:20">
      <c r="A59" s="54"/>
      <c r="B59" s="2"/>
      <c r="F59" s="5"/>
      <c r="G59" s="209"/>
      <c r="H59" s="8">
        <f>SUM(H56:H58)/3</f>
        <v>13.246666666666668</v>
      </c>
      <c r="I59" s="8">
        <f t="shared" ref="I59:S59" si="11">SUM(I56:I58)/3</f>
        <v>12.36</v>
      </c>
      <c r="J59" s="8">
        <f t="shared" si="11"/>
        <v>20.333333333333332</v>
      </c>
      <c r="K59" s="8">
        <f t="shared" si="11"/>
        <v>245</v>
      </c>
      <c r="L59" s="8">
        <f t="shared" si="11"/>
        <v>7.9266666666666667</v>
      </c>
      <c r="M59" s="8">
        <f t="shared" si="11"/>
        <v>1.05</v>
      </c>
      <c r="N59" s="8">
        <f t="shared" si="11"/>
        <v>21.866666666666664</v>
      </c>
      <c r="O59" s="8">
        <f t="shared" si="11"/>
        <v>2.14</v>
      </c>
      <c r="P59" s="8">
        <f t="shared" si="11"/>
        <v>46.683333333333337</v>
      </c>
      <c r="Q59" s="8">
        <f t="shared" si="11"/>
        <v>110.05</v>
      </c>
      <c r="R59" s="8">
        <f t="shared" si="11"/>
        <v>22.2</v>
      </c>
      <c r="S59" s="8">
        <f t="shared" si="11"/>
        <v>1.22</v>
      </c>
      <c r="T59" s="11"/>
    </row>
    <row r="60" spans="1:20">
      <c r="A60" s="54"/>
      <c r="B60" s="2"/>
      <c r="C60" s="1" t="s">
        <v>35</v>
      </c>
      <c r="D60" s="1"/>
      <c r="E60" s="2"/>
      <c r="F60" s="5"/>
      <c r="G60" s="212"/>
      <c r="H60" s="6"/>
      <c r="I60" s="6"/>
      <c r="J60" s="6"/>
      <c r="K60" s="6"/>
      <c r="L60" s="20"/>
      <c r="M60" s="20"/>
      <c r="N60" s="20"/>
      <c r="O60" s="20"/>
      <c r="P60" s="20"/>
      <c r="Q60" s="20"/>
      <c r="R60" s="20"/>
      <c r="S60" s="20"/>
      <c r="T60" s="11"/>
    </row>
    <row r="61" spans="1:20" s="100" customFormat="1" ht="15.75">
      <c r="A61" s="111" t="s">
        <v>98</v>
      </c>
      <c r="B61" s="103" t="s">
        <v>99</v>
      </c>
      <c r="C61" s="103"/>
      <c r="D61" s="103"/>
      <c r="E61" s="103"/>
      <c r="F61" s="111" t="s">
        <v>94</v>
      </c>
      <c r="G61" s="208"/>
      <c r="H61" s="112">
        <v>3.34</v>
      </c>
      <c r="I61" s="112">
        <v>8.5</v>
      </c>
      <c r="J61" s="112">
        <v>21.6</v>
      </c>
      <c r="K61" s="112">
        <v>176</v>
      </c>
      <c r="L61" s="112">
        <v>0.1</v>
      </c>
      <c r="M61" s="112">
        <v>16.309999999999999</v>
      </c>
      <c r="N61" s="112"/>
      <c r="O61" s="112">
        <v>0.1</v>
      </c>
      <c r="P61" s="112">
        <v>13.5</v>
      </c>
      <c r="Q61" s="112">
        <v>60.8</v>
      </c>
      <c r="R61" s="112">
        <v>24.8</v>
      </c>
      <c r="S61" s="112">
        <v>0.9</v>
      </c>
      <c r="T61" s="172"/>
    </row>
    <row r="62" spans="1:20">
      <c r="A62" s="54"/>
      <c r="B62" s="2"/>
      <c r="D62" s="1"/>
      <c r="E62" s="2"/>
      <c r="F62" s="5"/>
      <c r="G62" s="209"/>
      <c r="H62" s="8">
        <f t="shared" ref="H62:S62" si="12">SUM(H61)</f>
        <v>3.34</v>
      </c>
      <c r="I62" s="8">
        <f t="shared" si="12"/>
        <v>8.5</v>
      </c>
      <c r="J62" s="8">
        <f t="shared" si="12"/>
        <v>21.6</v>
      </c>
      <c r="K62" s="8">
        <f t="shared" si="12"/>
        <v>176</v>
      </c>
      <c r="L62" s="18">
        <f t="shared" si="12"/>
        <v>0.1</v>
      </c>
      <c r="M62" s="18">
        <f t="shared" si="12"/>
        <v>16.309999999999999</v>
      </c>
      <c r="N62" s="18">
        <f t="shared" si="12"/>
        <v>0</v>
      </c>
      <c r="O62" s="18">
        <f t="shared" si="12"/>
        <v>0.1</v>
      </c>
      <c r="P62" s="18">
        <f t="shared" si="12"/>
        <v>13.5</v>
      </c>
      <c r="Q62" s="18">
        <f t="shared" si="12"/>
        <v>60.8</v>
      </c>
      <c r="R62" s="18">
        <f t="shared" si="12"/>
        <v>24.8</v>
      </c>
      <c r="S62" s="18">
        <f t="shared" si="12"/>
        <v>0.9</v>
      </c>
      <c r="T62" s="11"/>
    </row>
    <row r="63" spans="1:20">
      <c r="A63" s="54"/>
      <c r="B63" s="2"/>
      <c r="C63" s="1" t="s">
        <v>36</v>
      </c>
      <c r="D63" s="1"/>
      <c r="E63" s="2"/>
      <c r="F63" s="5"/>
      <c r="G63" s="209"/>
      <c r="H63" s="8"/>
      <c r="I63" s="8"/>
      <c r="J63" s="8"/>
      <c r="K63" s="8"/>
      <c r="L63" s="18"/>
      <c r="M63" s="18"/>
      <c r="N63" s="18"/>
      <c r="O63" s="18"/>
      <c r="P63" s="18"/>
      <c r="Q63" s="18"/>
      <c r="R63" s="18"/>
      <c r="S63" s="18"/>
      <c r="T63" s="11"/>
    </row>
    <row r="64" spans="1:20" s="79" customFormat="1">
      <c r="A64" s="80" t="s">
        <v>64</v>
      </c>
      <c r="B64" s="337" t="s">
        <v>108</v>
      </c>
      <c r="C64" s="337"/>
      <c r="D64" s="337"/>
      <c r="E64" s="337"/>
      <c r="F64" s="82" t="s">
        <v>45</v>
      </c>
      <c r="G64" s="218"/>
      <c r="H64" s="83">
        <v>0.46</v>
      </c>
      <c r="I64" s="83">
        <v>0.02</v>
      </c>
      <c r="J64" s="83">
        <v>16.25</v>
      </c>
      <c r="K64" s="83">
        <v>67</v>
      </c>
      <c r="L64" s="71"/>
      <c r="M64" s="71"/>
      <c r="N64" s="71"/>
      <c r="O64" s="71"/>
      <c r="P64" s="71">
        <v>0.4</v>
      </c>
      <c r="Q64" s="71"/>
      <c r="R64" s="71"/>
      <c r="S64" s="71">
        <v>0.4</v>
      </c>
      <c r="T64" s="166"/>
    </row>
    <row r="65" spans="1:20">
      <c r="A65" s="67"/>
      <c r="B65" s="2"/>
      <c r="C65" s="2"/>
      <c r="D65" s="2"/>
      <c r="E65" s="2"/>
      <c r="F65" s="5"/>
      <c r="G65" s="209"/>
      <c r="H65" s="8">
        <f>H64</f>
        <v>0.46</v>
      </c>
      <c r="I65" s="8">
        <f t="shared" ref="I65:S65" si="13">I64</f>
        <v>0.02</v>
      </c>
      <c r="J65" s="8">
        <f t="shared" si="13"/>
        <v>16.25</v>
      </c>
      <c r="K65" s="8">
        <f t="shared" si="13"/>
        <v>67</v>
      </c>
      <c r="L65" s="8">
        <f t="shared" si="13"/>
        <v>0</v>
      </c>
      <c r="M65" s="8">
        <f t="shared" si="13"/>
        <v>0</v>
      </c>
      <c r="N65" s="8">
        <f t="shared" si="13"/>
        <v>0</v>
      </c>
      <c r="O65" s="8">
        <f t="shared" si="13"/>
        <v>0</v>
      </c>
      <c r="P65" s="8">
        <f t="shared" si="13"/>
        <v>0.4</v>
      </c>
      <c r="Q65" s="8">
        <f t="shared" si="13"/>
        <v>0</v>
      </c>
      <c r="R65" s="8">
        <f t="shared" si="13"/>
        <v>0</v>
      </c>
      <c r="S65" s="8">
        <f t="shared" si="13"/>
        <v>0.4</v>
      </c>
      <c r="T65" s="11"/>
    </row>
    <row r="66" spans="1:20">
      <c r="A66" s="67" t="s">
        <v>61</v>
      </c>
      <c r="B66" s="2" t="s">
        <v>5</v>
      </c>
      <c r="C66" s="2"/>
      <c r="D66" s="2"/>
      <c r="E66" s="2"/>
      <c r="F66" s="5">
        <v>40</v>
      </c>
      <c r="G66" s="210"/>
      <c r="H66" s="6">
        <v>2.9</v>
      </c>
      <c r="I66" s="6">
        <v>0.8</v>
      </c>
      <c r="J66" s="6">
        <v>17</v>
      </c>
      <c r="K66" s="6">
        <v>90</v>
      </c>
      <c r="L66" s="20">
        <v>0.04</v>
      </c>
      <c r="M66" s="20"/>
      <c r="N66" s="20"/>
      <c r="O66" s="20">
        <v>0.4</v>
      </c>
      <c r="P66" s="20">
        <v>8.6999999999999993</v>
      </c>
      <c r="Q66" s="20">
        <v>34.1</v>
      </c>
      <c r="R66" s="20">
        <v>9.1</v>
      </c>
      <c r="S66" s="20">
        <v>0.52</v>
      </c>
      <c r="T66" s="11"/>
    </row>
    <row r="67" spans="1:20">
      <c r="A67" s="4"/>
      <c r="B67" s="2"/>
      <c r="C67" s="2"/>
      <c r="D67" s="2"/>
      <c r="E67" s="2"/>
      <c r="F67" s="5"/>
      <c r="G67" s="210"/>
      <c r="H67" s="8">
        <f>H66</f>
        <v>2.9</v>
      </c>
      <c r="I67" s="8">
        <f t="shared" ref="I67:S67" si="14">I66</f>
        <v>0.8</v>
      </c>
      <c r="J67" s="8">
        <f t="shared" si="14"/>
        <v>17</v>
      </c>
      <c r="K67" s="8">
        <f t="shared" si="14"/>
        <v>90</v>
      </c>
      <c r="L67" s="8">
        <f t="shared" si="14"/>
        <v>0.04</v>
      </c>
      <c r="M67" s="8">
        <f t="shared" si="14"/>
        <v>0</v>
      </c>
      <c r="N67" s="8">
        <f t="shared" si="14"/>
        <v>0</v>
      </c>
      <c r="O67" s="8">
        <f t="shared" si="14"/>
        <v>0.4</v>
      </c>
      <c r="P67" s="8">
        <f t="shared" si="14"/>
        <v>8.6999999999999993</v>
      </c>
      <c r="Q67" s="8">
        <f t="shared" si="14"/>
        <v>34.1</v>
      </c>
      <c r="R67" s="8">
        <f t="shared" si="14"/>
        <v>9.1</v>
      </c>
      <c r="S67" s="8">
        <f t="shared" si="14"/>
        <v>0.52</v>
      </c>
      <c r="T67" s="11"/>
    </row>
    <row r="68" spans="1:20">
      <c r="A68" s="4"/>
      <c r="B68" s="2"/>
      <c r="C68" s="2"/>
      <c r="D68" s="2"/>
      <c r="E68" s="2"/>
      <c r="F68" s="5"/>
      <c r="G68" s="210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11"/>
    </row>
    <row r="69" spans="1:20">
      <c r="A69" s="4"/>
      <c r="B69" s="2"/>
      <c r="C69" s="2"/>
      <c r="D69" s="2"/>
      <c r="E69" s="3"/>
      <c r="F69" s="10" t="s">
        <v>6</v>
      </c>
      <c r="G69" s="219"/>
      <c r="H69" s="8">
        <f>H67+H65+H62+H59+H53+H50</f>
        <v>26.901666666666664</v>
      </c>
      <c r="I69" s="8">
        <f t="shared" ref="I69:S69" si="15">I67+I65+I62+I59+I53+I50</f>
        <v>30.684999999999999</v>
      </c>
      <c r="J69" s="8">
        <f t="shared" si="15"/>
        <v>92.273333333333341</v>
      </c>
      <c r="K69" s="8">
        <f t="shared" si="15"/>
        <v>767.81999999999994</v>
      </c>
      <c r="L69" s="8">
        <f t="shared" si="15"/>
        <v>8.6466666666666665</v>
      </c>
      <c r="M69" s="8">
        <f t="shared" si="15"/>
        <v>27.515000000000001</v>
      </c>
      <c r="N69" s="8">
        <f t="shared" si="15"/>
        <v>38.706666666666663</v>
      </c>
      <c r="O69" s="8">
        <f t="shared" si="15"/>
        <v>4.07</v>
      </c>
      <c r="P69" s="8">
        <f t="shared" si="15"/>
        <v>179.80333333333334</v>
      </c>
      <c r="Q69" s="8">
        <f t="shared" si="15"/>
        <v>313.7</v>
      </c>
      <c r="R69" s="8">
        <f t="shared" si="15"/>
        <v>85.454999999999998</v>
      </c>
      <c r="S69" s="8">
        <f t="shared" si="15"/>
        <v>5.2350000000000003</v>
      </c>
      <c r="T69" s="11"/>
    </row>
    <row r="70" spans="1:20">
      <c r="A70" s="4"/>
      <c r="B70" s="2"/>
      <c r="C70" s="2"/>
      <c r="D70" s="2"/>
      <c r="E70" s="3"/>
      <c r="F70" s="10"/>
      <c r="G70" s="209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11"/>
    </row>
    <row r="71" spans="1:20">
      <c r="A71" s="36"/>
      <c r="B71" s="45" t="s">
        <v>40</v>
      </c>
      <c r="C71" s="37"/>
      <c r="D71" s="37"/>
      <c r="E71" s="37"/>
      <c r="F71" s="37"/>
      <c r="G71" s="217"/>
      <c r="H71" s="50"/>
      <c r="I71" s="50"/>
      <c r="J71" s="50"/>
      <c r="K71" s="173"/>
      <c r="L71" s="173"/>
      <c r="M71" s="173"/>
      <c r="N71" s="173"/>
      <c r="O71" s="173"/>
      <c r="P71" s="174"/>
      <c r="Q71" s="174"/>
      <c r="R71" s="174"/>
      <c r="S71" s="174"/>
      <c r="T71" s="11"/>
    </row>
    <row r="72" spans="1:20" s="118" customFormat="1" ht="14.25" customHeight="1">
      <c r="A72" s="108" t="s">
        <v>150</v>
      </c>
      <c r="B72" s="140" t="s">
        <v>151</v>
      </c>
      <c r="C72" s="140"/>
      <c r="D72" s="140"/>
      <c r="E72" s="140"/>
      <c r="F72" s="141" t="s">
        <v>17</v>
      </c>
      <c r="G72" s="208"/>
      <c r="H72" s="142">
        <v>6.28</v>
      </c>
      <c r="I72" s="142">
        <v>7.55</v>
      </c>
      <c r="J72" s="142">
        <v>25.59</v>
      </c>
      <c r="K72" s="142">
        <v>195</v>
      </c>
      <c r="L72" s="112">
        <v>0.14599999999999999</v>
      </c>
      <c r="M72" s="112">
        <v>0.25</v>
      </c>
      <c r="N72" s="112">
        <v>37.700000000000003</v>
      </c>
      <c r="O72" s="112">
        <v>0.68</v>
      </c>
      <c r="P72" s="112">
        <v>156.02000000000001</v>
      </c>
      <c r="Q72" s="112">
        <v>193.5</v>
      </c>
      <c r="R72" s="112">
        <v>55.7</v>
      </c>
      <c r="S72" s="112">
        <v>1.3049999999999999</v>
      </c>
      <c r="T72" s="163"/>
    </row>
    <row r="73" spans="1:20" s="125" customFormat="1">
      <c r="A73" s="119" t="s">
        <v>110</v>
      </c>
      <c r="B73" s="120" t="s">
        <v>111</v>
      </c>
      <c r="C73" s="120"/>
      <c r="D73" s="120"/>
      <c r="E73" s="121"/>
      <c r="F73" s="122">
        <v>50</v>
      </c>
      <c r="G73" s="208"/>
      <c r="H73" s="123">
        <v>2.8</v>
      </c>
      <c r="I73" s="123">
        <v>1.1000000000000001</v>
      </c>
      <c r="J73" s="123">
        <v>34.200000000000003</v>
      </c>
      <c r="K73" s="123">
        <v>149</v>
      </c>
      <c r="L73" s="124">
        <v>0.04</v>
      </c>
      <c r="M73" s="124"/>
      <c r="N73" s="124">
        <v>15.3</v>
      </c>
      <c r="O73" s="124">
        <v>0.6</v>
      </c>
      <c r="P73" s="124">
        <v>32.700000000000003</v>
      </c>
      <c r="Q73" s="124">
        <v>56</v>
      </c>
      <c r="R73" s="124">
        <v>8</v>
      </c>
      <c r="S73" s="124">
        <v>0.4</v>
      </c>
      <c r="T73" s="160"/>
    </row>
    <row r="74" spans="1:20" ht="15" customHeight="1">
      <c r="A74" s="66" t="s">
        <v>64</v>
      </c>
      <c r="B74" s="336" t="s">
        <v>109</v>
      </c>
      <c r="C74" s="336"/>
      <c r="D74" s="336"/>
      <c r="E74" s="336"/>
      <c r="F74" s="39" t="s">
        <v>45</v>
      </c>
      <c r="G74" s="210"/>
      <c r="H74" s="6">
        <v>7.0000000000000007E-2</v>
      </c>
      <c r="I74" s="6">
        <v>0.02</v>
      </c>
      <c r="J74" s="6">
        <v>15</v>
      </c>
      <c r="K74" s="6">
        <v>60</v>
      </c>
      <c r="L74" s="20"/>
      <c r="M74" s="20">
        <v>0.03</v>
      </c>
      <c r="N74" s="20"/>
      <c r="O74" s="20"/>
      <c r="P74" s="20">
        <v>11.1</v>
      </c>
      <c r="Q74" s="20">
        <v>3.9</v>
      </c>
      <c r="R74" s="20">
        <v>2.2999999999999998</v>
      </c>
      <c r="S74" s="20">
        <v>0.49</v>
      </c>
      <c r="T74" s="11"/>
    </row>
    <row r="75" spans="1:20">
      <c r="A75" s="67" t="s">
        <v>61</v>
      </c>
      <c r="B75" s="37" t="s">
        <v>43</v>
      </c>
      <c r="C75" s="37"/>
      <c r="D75" s="37"/>
      <c r="E75" s="38"/>
      <c r="F75" s="39">
        <v>30</v>
      </c>
      <c r="G75" s="210"/>
      <c r="H75" s="40">
        <v>2</v>
      </c>
      <c r="I75" s="40">
        <v>0.4</v>
      </c>
      <c r="J75" s="40">
        <v>10.5</v>
      </c>
      <c r="K75" s="40">
        <v>62</v>
      </c>
      <c r="L75" s="25">
        <v>0.04</v>
      </c>
      <c r="M75" s="25"/>
      <c r="N75" s="25"/>
      <c r="O75" s="25">
        <v>0.3</v>
      </c>
      <c r="P75" s="25">
        <v>7</v>
      </c>
      <c r="Q75" s="25">
        <v>31.6</v>
      </c>
      <c r="R75" s="25">
        <v>9.4</v>
      </c>
      <c r="S75" s="25">
        <v>0.78</v>
      </c>
      <c r="T75" s="11"/>
    </row>
    <row r="76" spans="1:20">
      <c r="A76" s="67"/>
      <c r="B76" s="37"/>
      <c r="C76" s="37"/>
      <c r="D76" s="37"/>
      <c r="E76" s="38"/>
      <c r="F76" s="39"/>
      <c r="G76" s="219"/>
      <c r="H76" s="40"/>
      <c r="I76" s="40"/>
      <c r="J76" s="40"/>
      <c r="K76" s="40"/>
      <c r="L76" s="25"/>
      <c r="M76" s="25"/>
      <c r="N76" s="25"/>
      <c r="O76" s="25"/>
      <c r="P76" s="25"/>
      <c r="Q76" s="25"/>
      <c r="R76" s="25"/>
      <c r="S76" s="25"/>
      <c r="T76" s="11"/>
    </row>
    <row r="77" spans="1:20">
      <c r="A77" s="67"/>
      <c r="B77" s="37"/>
      <c r="C77" s="37"/>
      <c r="D77" s="37"/>
      <c r="E77" s="38"/>
      <c r="F77" s="39"/>
      <c r="G77" s="219"/>
      <c r="H77" s="40"/>
      <c r="I77" s="40"/>
      <c r="J77" s="40"/>
      <c r="K77" s="40"/>
      <c r="L77" s="25"/>
      <c r="M77" s="25"/>
      <c r="N77" s="25"/>
      <c r="O77" s="25"/>
      <c r="P77" s="25"/>
      <c r="Q77" s="25"/>
      <c r="R77" s="25"/>
      <c r="S77" s="25"/>
      <c r="T77" s="11"/>
    </row>
    <row r="78" spans="1:20">
      <c r="A78" s="36"/>
      <c r="B78" s="45" t="s">
        <v>44</v>
      </c>
      <c r="C78" s="37"/>
      <c r="D78" s="37"/>
      <c r="E78" s="38"/>
      <c r="F78" s="39"/>
      <c r="G78" s="46">
        <v>102</v>
      </c>
      <c r="H78" s="46">
        <f t="shared" ref="H78:S78" si="16">SUM(H73:H75)</f>
        <v>4.8699999999999992</v>
      </c>
      <c r="I78" s="46">
        <f t="shared" si="16"/>
        <v>1.52</v>
      </c>
      <c r="J78" s="46">
        <f t="shared" si="16"/>
        <v>59.7</v>
      </c>
      <c r="K78" s="46">
        <f t="shared" si="16"/>
        <v>271</v>
      </c>
      <c r="L78" s="46">
        <f t="shared" si="16"/>
        <v>0.08</v>
      </c>
      <c r="M78" s="46">
        <f t="shared" si="16"/>
        <v>0.03</v>
      </c>
      <c r="N78" s="46">
        <f t="shared" si="16"/>
        <v>15.3</v>
      </c>
      <c r="O78" s="46">
        <f t="shared" si="16"/>
        <v>0.89999999999999991</v>
      </c>
      <c r="P78" s="46">
        <f t="shared" si="16"/>
        <v>50.800000000000004</v>
      </c>
      <c r="Q78" s="46">
        <f t="shared" si="16"/>
        <v>91.5</v>
      </c>
      <c r="R78" s="46">
        <f t="shared" si="16"/>
        <v>19.700000000000003</v>
      </c>
      <c r="S78" s="46">
        <f t="shared" si="16"/>
        <v>1.67</v>
      </c>
      <c r="T78" s="11"/>
    </row>
    <row r="79" spans="1:20">
      <c r="A79" s="4"/>
      <c r="B79" s="2"/>
      <c r="C79" s="2"/>
      <c r="D79" s="2"/>
      <c r="E79" s="10"/>
      <c r="F79" s="5"/>
      <c r="G79" s="223"/>
      <c r="H79" s="6"/>
      <c r="I79" s="6"/>
      <c r="J79" s="6"/>
      <c r="K79" s="6"/>
      <c r="L79" s="11"/>
      <c r="M79" s="11"/>
      <c r="N79" s="11"/>
      <c r="O79" s="11"/>
      <c r="P79" s="11"/>
      <c r="Q79" s="11"/>
      <c r="R79" s="11"/>
      <c r="S79" s="11"/>
      <c r="T79" s="11"/>
    </row>
    <row r="80" spans="1:20">
      <c r="A80" s="4"/>
      <c r="B80" s="2"/>
      <c r="C80" s="2"/>
      <c r="D80" s="2"/>
      <c r="E80" s="10"/>
      <c r="F80" s="5"/>
      <c r="G80" s="223"/>
      <c r="H80" s="6"/>
      <c r="I80" s="6"/>
      <c r="J80" s="6"/>
      <c r="K80" s="6"/>
      <c r="L80" s="11"/>
      <c r="M80" s="11"/>
      <c r="N80" s="11"/>
      <c r="O80" s="11"/>
      <c r="P80" s="11"/>
      <c r="Q80" s="11"/>
      <c r="R80" s="11"/>
      <c r="S80" s="11"/>
      <c r="T80" s="11"/>
    </row>
    <row r="81" spans="1:20">
      <c r="A81" s="4"/>
      <c r="B81" s="2"/>
      <c r="C81" s="2"/>
      <c r="D81" s="2"/>
      <c r="E81" s="2"/>
      <c r="F81" s="5"/>
      <c r="G81" s="202"/>
      <c r="H81" s="6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</row>
    <row r="82" spans="1:20">
      <c r="A82" s="4"/>
      <c r="B82" s="1" t="s">
        <v>87</v>
      </c>
      <c r="C82" s="1"/>
      <c r="D82" s="1"/>
      <c r="E82" s="2"/>
      <c r="F82" s="2"/>
      <c r="G82" s="224"/>
      <c r="H82" s="175"/>
      <c r="I82" s="6"/>
      <c r="J82" s="6"/>
      <c r="K82" s="6"/>
      <c r="L82" s="11"/>
      <c r="M82" s="11"/>
      <c r="N82" s="11"/>
      <c r="O82" s="11"/>
      <c r="P82" s="11"/>
      <c r="Q82" s="11"/>
      <c r="R82" s="11"/>
      <c r="S82" s="11"/>
      <c r="T82" s="11"/>
    </row>
    <row r="83" spans="1:20">
      <c r="A83" s="4"/>
      <c r="B83" s="2"/>
      <c r="C83" s="1" t="s">
        <v>32</v>
      </c>
      <c r="D83" s="2"/>
      <c r="E83" s="2"/>
      <c r="F83" s="1"/>
      <c r="G83" s="225"/>
      <c r="H83" s="167"/>
      <c r="I83" s="175"/>
      <c r="J83" s="175"/>
      <c r="K83" s="175"/>
      <c r="L83" s="11"/>
      <c r="M83" s="11"/>
      <c r="N83" s="11"/>
      <c r="O83" s="11"/>
      <c r="P83" s="11"/>
      <c r="Q83" s="11"/>
      <c r="R83" s="11"/>
      <c r="S83" s="11"/>
      <c r="T83" s="11"/>
    </row>
    <row r="84" spans="1:20" s="127" customFormat="1" ht="24.75" customHeight="1">
      <c r="A84" s="107" t="s">
        <v>13</v>
      </c>
      <c r="B84" s="345" t="s">
        <v>112</v>
      </c>
      <c r="C84" s="345"/>
      <c r="D84" s="345"/>
      <c r="E84" s="345"/>
      <c r="F84" s="108" t="s">
        <v>18</v>
      </c>
      <c r="G84" s="213"/>
      <c r="H84" s="176">
        <v>5.81</v>
      </c>
      <c r="I84" s="176">
        <v>12.77</v>
      </c>
      <c r="J84" s="176">
        <v>5.44</v>
      </c>
      <c r="K84" s="176">
        <v>160</v>
      </c>
      <c r="L84" s="176">
        <v>0.03</v>
      </c>
      <c r="M84" s="176">
        <v>5.28</v>
      </c>
      <c r="N84" s="176">
        <v>32.03</v>
      </c>
      <c r="O84" s="176">
        <v>3.73</v>
      </c>
      <c r="P84" s="176">
        <v>155.1</v>
      </c>
      <c r="Q84" s="176">
        <v>142.44999999999999</v>
      </c>
      <c r="R84" s="176">
        <v>23.65</v>
      </c>
      <c r="S84" s="176">
        <v>1.45</v>
      </c>
      <c r="T84" s="129"/>
    </row>
    <row r="85" spans="1:20" s="128" customFormat="1" ht="15.75">
      <c r="A85" s="96" t="s">
        <v>55</v>
      </c>
      <c r="B85" s="348" t="s">
        <v>30</v>
      </c>
      <c r="C85" s="348"/>
      <c r="D85" s="348"/>
      <c r="E85" s="348"/>
      <c r="F85" s="97">
        <v>100</v>
      </c>
      <c r="G85" s="222"/>
      <c r="H85" s="98">
        <v>0.4</v>
      </c>
      <c r="I85" s="98">
        <v>0.4</v>
      </c>
      <c r="J85" s="98">
        <v>9.8000000000000007</v>
      </c>
      <c r="K85" s="98">
        <v>47</v>
      </c>
      <c r="L85" s="126">
        <v>0.03</v>
      </c>
      <c r="M85" s="126">
        <v>10</v>
      </c>
      <c r="N85" s="126"/>
      <c r="O85" s="126">
        <v>0.2</v>
      </c>
      <c r="P85" s="126">
        <v>16</v>
      </c>
      <c r="Q85" s="126">
        <v>11</v>
      </c>
      <c r="R85" s="126">
        <v>9</v>
      </c>
      <c r="S85" s="126">
        <v>2.2000000000000002</v>
      </c>
      <c r="T85" s="126"/>
    </row>
    <row r="86" spans="1:20">
      <c r="A86" s="4"/>
      <c r="B86" s="2"/>
      <c r="F86" s="5"/>
      <c r="G86" s="209"/>
      <c r="H86" s="8">
        <f>SUM(H84:H85)/2</f>
        <v>3.105</v>
      </c>
      <c r="I86" s="8">
        <f t="shared" ref="I86:S86" si="17">SUM(I84:I85)/2</f>
        <v>6.585</v>
      </c>
      <c r="J86" s="8">
        <f t="shared" si="17"/>
        <v>7.620000000000001</v>
      </c>
      <c r="K86" s="8">
        <f t="shared" si="17"/>
        <v>103.5</v>
      </c>
      <c r="L86" s="8">
        <f t="shared" si="17"/>
        <v>0.03</v>
      </c>
      <c r="M86" s="8">
        <f t="shared" si="17"/>
        <v>7.6400000000000006</v>
      </c>
      <c r="N86" s="8">
        <f t="shared" si="17"/>
        <v>16.015000000000001</v>
      </c>
      <c r="O86" s="8">
        <f t="shared" si="17"/>
        <v>1.9650000000000001</v>
      </c>
      <c r="P86" s="8">
        <f t="shared" si="17"/>
        <v>85.55</v>
      </c>
      <c r="Q86" s="8">
        <f t="shared" si="17"/>
        <v>76.724999999999994</v>
      </c>
      <c r="R86" s="8">
        <f t="shared" si="17"/>
        <v>16.324999999999999</v>
      </c>
      <c r="S86" s="8">
        <f t="shared" si="17"/>
        <v>1.8250000000000002</v>
      </c>
      <c r="T86" s="11"/>
    </row>
    <row r="87" spans="1:20">
      <c r="A87" s="4"/>
      <c r="B87" s="2"/>
      <c r="C87" s="1" t="s">
        <v>31</v>
      </c>
      <c r="D87" s="2"/>
      <c r="E87" s="2"/>
      <c r="F87" s="5"/>
      <c r="G87" s="210"/>
      <c r="H87" s="6"/>
      <c r="I87" s="6"/>
      <c r="J87" s="6"/>
      <c r="K87" s="6"/>
      <c r="L87" s="20"/>
      <c r="M87" s="20"/>
      <c r="N87" s="20"/>
      <c r="O87" s="20"/>
      <c r="P87" s="20"/>
      <c r="Q87" s="20"/>
      <c r="R87" s="20"/>
      <c r="S87" s="20"/>
      <c r="T87" s="11"/>
    </row>
    <row r="88" spans="1:20" s="100" customFormat="1" ht="15.75">
      <c r="A88" s="102" t="s">
        <v>113</v>
      </c>
      <c r="B88" s="101" t="s">
        <v>114</v>
      </c>
      <c r="C88" s="101"/>
      <c r="D88" s="101"/>
      <c r="E88" s="101"/>
      <c r="F88" s="97">
        <v>200</v>
      </c>
      <c r="G88" s="222"/>
      <c r="H88" s="98">
        <v>5.4</v>
      </c>
      <c r="I88" s="98">
        <v>3.4</v>
      </c>
      <c r="J88" s="98">
        <v>15.6</v>
      </c>
      <c r="K88" s="98">
        <v>115</v>
      </c>
      <c r="L88" s="98">
        <v>0.19</v>
      </c>
      <c r="M88" s="98">
        <v>5.7</v>
      </c>
      <c r="N88" s="98">
        <v>14.2</v>
      </c>
      <c r="O88" s="98">
        <v>0.3</v>
      </c>
      <c r="P88" s="98">
        <v>25.1</v>
      </c>
      <c r="Q88" s="98">
        <v>81.400000000000006</v>
      </c>
      <c r="R88" s="98">
        <v>30.5</v>
      </c>
      <c r="S88" s="98">
        <v>1.52</v>
      </c>
      <c r="T88" s="177"/>
    </row>
    <row r="89" spans="1:20">
      <c r="A89" s="4"/>
      <c r="B89" s="2"/>
      <c r="F89" s="5"/>
      <c r="G89" s="209"/>
      <c r="H89" s="8">
        <f>SUM(H88)</f>
        <v>5.4</v>
      </c>
      <c r="I89" s="8">
        <f t="shared" ref="I89:K89" si="18">SUM(I88)</f>
        <v>3.4</v>
      </c>
      <c r="J89" s="8">
        <f t="shared" si="18"/>
        <v>15.6</v>
      </c>
      <c r="K89" s="8">
        <f t="shared" si="18"/>
        <v>115</v>
      </c>
      <c r="L89" s="18">
        <f t="shared" ref="L89:S89" si="19">SUM(L88)</f>
        <v>0.19</v>
      </c>
      <c r="M89" s="18">
        <f t="shared" si="19"/>
        <v>5.7</v>
      </c>
      <c r="N89" s="18">
        <f t="shared" si="19"/>
        <v>14.2</v>
      </c>
      <c r="O89" s="18">
        <f t="shared" si="19"/>
        <v>0.3</v>
      </c>
      <c r="P89" s="18">
        <f t="shared" si="19"/>
        <v>25.1</v>
      </c>
      <c r="Q89" s="18">
        <f t="shared" si="19"/>
        <v>81.400000000000006</v>
      </c>
      <c r="R89" s="18">
        <f t="shared" si="19"/>
        <v>30.5</v>
      </c>
      <c r="S89" s="18">
        <f t="shared" si="19"/>
        <v>1.52</v>
      </c>
      <c r="T89" s="11"/>
    </row>
    <row r="90" spans="1:20">
      <c r="A90" s="4"/>
      <c r="B90" s="2"/>
      <c r="C90" s="1" t="s">
        <v>34</v>
      </c>
      <c r="D90" s="2"/>
      <c r="E90" s="2"/>
      <c r="F90" s="5"/>
      <c r="G90" s="209"/>
      <c r="H90" s="8"/>
      <c r="I90" s="6"/>
      <c r="J90" s="6"/>
      <c r="K90" s="6"/>
      <c r="L90" s="20"/>
      <c r="M90" s="20"/>
      <c r="N90" s="20"/>
      <c r="O90" s="20"/>
      <c r="P90" s="20"/>
      <c r="Q90" s="20"/>
      <c r="R90" s="20"/>
      <c r="S90" s="20"/>
      <c r="T90" s="11"/>
    </row>
    <row r="91" spans="1:20" s="105" customFormat="1" ht="15.75">
      <c r="A91" s="116" t="s">
        <v>115</v>
      </c>
      <c r="B91" s="103" t="s">
        <v>116</v>
      </c>
      <c r="F91" s="108" t="s">
        <v>19</v>
      </c>
      <c r="G91" s="213"/>
      <c r="H91" s="110">
        <v>18.66</v>
      </c>
      <c r="I91" s="110">
        <v>10.5</v>
      </c>
      <c r="J91" s="110">
        <v>38.5</v>
      </c>
      <c r="K91" s="110">
        <v>323.16000000000003</v>
      </c>
      <c r="L91" s="129">
        <v>3.1</v>
      </c>
      <c r="M91" s="129">
        <v>0.4</v>
      </c>
      <c r="N91" s="129">
        <v>10.1</v>
      </c>
      <c r="O91" s="129">
        <v>1.5</v>
      </c>
      <c r="P91" s="129">
        <v>19.2</v>
      </c>
      <c r="Q91" s="129">
        <v>24.8</v>
      </c>
      <c r="R91" s="129">
        <v>7.1</v>
      </c>
      <c r="S91" s="129">
        <v>7.8</v>
      </c>
      <c r="T91" s="162"/>
    </row>
    <row r="92" spans="1:20">
      <c r="A92" s="66" t="s">
        <v>74</v>
      </c>
      <c r="B92" s="2" t="s">
        <v>51</v>
      </c>
      <c r="F92" s="5">
        <v>100</v>
      </c>
      <c r="G92" s="210"/>
      <c r="H92" s="6">
        <v>28.58</v>
      </c>
      <c r="I92" s="6">
        <v>12</v>
      </c>
      <c r="J92" s="6">
        <v>4.67</v>
      </c>
      <c r="K92" s="6">
        <v>241</v>
      </c>
      <c r="L92" s="20">
        <v>7.0000000000000007E-2</v>
      </c>
      <c r="M92" s="20">
        <v>5</v>
      </c>
      <c r="N92" s="20">
        <v>11.1</v>
      </c>
      <c r="O92" s="20">
        <v>1</v>
      </c>
      <c r="P92" s="20">
        <v>20.8</v>
      </c>
      <c r="Q92" s="20">
        <v>90.8</v>
      </c>
      <c r="R92" s="20">
        <v>24</v>
      </c>
      <c r="S92" s="20">
        <v>1.03</v>
      </c>
      <c r="T92" s="178"/>
    </row>
    <row r="93" spans="1:20">
      <c r="A93" s="4"/>
      <c r="B93" s="2"/>
      <c r="F93" s="5"/>
      <c r="G93" s="209"/>
      <c r="H93" s="8">
        <f t="shared" ref="H93:S93" si="20">SUM(H91:H92)/2</f>
        <v>23.619999999999997</v>
      </c>
      <c r="I93" s="8">
        <f t="shared" si="20"/>
        <v>11.25</v>
      </c>
      <c r="J93" s="8">
        <f t="shared" si="20"/>
        <v>21.585000000000001</v>
      </c>
      <c r="K93" s="8">
        <f t="shared" si="20"/>
        <v>282.08000000000004</v>
      </c>
      <c r="L93" s="8">
        <f t="shared" si="20"/>
        <v>1.585</v>
      </c>
      <c r="M93" s="8">
        <f t="shared" si="20"/>
        <v>2.7</v>
      </c>
      <c r="N93" s="8">
        <f t="shared" si="20"/>
        <v>10.6</v>
      </c>
      <c r="O93" s="8">
        <f t="shared" si="20"/>
        <v>1.25</v>
      </c>
      <c r="P93" s="8">
        <f t="shared" si="20"/>
        <v>20</v>
      </c>
      <c r="Q93" s="8">
        <f t="shared" si="20"/>
        <v>57.8</v>
      </c>
      <c r="R93" s="8">
        <f t="shared" si="20"/>
        <v>15.55</v>
      </c>
      <c r="S93" s="8">
        <f t="shared" si="20"/>
        <v>4.415</v>
      </c>
      <c r="T93" s="11"/>
    </row>
    <row r="94" spans="1:20">
      <c r="A94" s="4"/>
      <c r="B94" s="2"/>
      <c r="C94" s="1" t="s">
        <v>3</v>
      </c>
      <c r="D94" s="1"/>
      <c r="E94" s="2"/>
      <c r="F94" s="5"/>
      <c r="G94" s="209"/>
      <c r="H94" s="8"/>
      <c r="I94" s="8"/>
      <c r="J94" s="8"/>
      <c r="K94" s="8"/>
      <c r="L94" s="20"/>
      <c r="M94" s="20"/>
      <c r="N94" s="20"/>
      <c r="O94" s="20"/>
      <c r="P94" s="20"/>
      <c r="Q94" s="20"/>
      <c r="R94" s="20"/>
      <c r="S94" s="20"/>
      <c r="T94" s="11"/>
    </row>
    <row r="95" spans="1:20" s="100" customFormat="1" ht="15.75">
      <c r="A95" s="102" t="s">
        <v>117</v>
      </c>
      <c r="B95" s="101" t="s">
        <v>118</v>
      </c>
      <c r="C95" s="101"/>
      <c r="D95" s="101"/>
      <c r="E95" s="101"/>
      <c r="F95" s="97" t="s">
        <v>94</v>
      </c>
      <c r="G95" s="222"/>
      <c r="H95" s="98">
        <v>8.77</v>
      </c>
      <c r="I95" s="98">
        <v>6.1</v>
      </c>
      <c r="J95" s="98">
        <v>39.619999999999997</v>
      </c>
      <c r="K95" s="98">
        <v>248</v>
      </c>
      <c r="L95" s="98">
        <v>0.15</v>
      </c>
      <c r="M95" s="98">
        <v>0.85</v>
      </c>
      <c r="N95" s="98">
        <v>4</v>
      </c>
      <c r="O95" s="98">
        <v>1</v>
      </c>
      <c r="P95" s="98">
        <v>52.9</v>
      </c>
      <c r="Q95" s="98">
        <v>186</v>
      </c>
      <c r="R95" s="98">
        <v>131</v>
      </c>
      <c r="S95" s="98">
        <v>3.98</v>
      </c>
      <c r="T95" s="172"/>
    </row>
    <row r="96" spans="1:20">
      <c r="A96" s="4"/>
      <c r="G96" s="209"/>
      <c r="H96" s="8">
        <f>SUM(H95)</f>
        <v>8.77</v>
      </c>
      <c r="I96" s="8">
        <f t="shared" ref="I96:S96" si="21">SUM(I95)</f>
        <v>6.1</v>
      </c>
      <c r="J96" s="8">
        <f t="shared" si="21"/>
        <v>39.619999999999997</v>
      </c>
      <c r="K96" s="8">
        <f t="shared" si="21"/>
        <v>248</v>
      </c>
      <c r="L96" s="8">
        <f t="shared" si="21"/>
        <v>0.15</v>
      </c>
      <c r="M96" s="8">
        <f t="shared" si="21"/>
        <v>0.85</v>
      </c>
      <c r="N96" s="8">
        <f t="shared" si="21"/>
        <v>4</v>
      </c>
      <c r="O96" s="8">
        <f t="shared" si="21"/>
        <v>1</v>
      </c>
      <c r="P96" s="8">
        <f t="shared" si="21"/>
        <v>52.9</v>
      </c>
      <c r="Q96" s="8">
        <f t="shared" si="21"/>
        <v>186</v>
      </c>
      <c r="R96" s="8">
        <f t="shared" si="21"/>
        <v>131</v>
      </c>
      <c r="S96" s="8">
        <f t="shared" si="21"/>
        <v>3.98</v>
      </c>
      <c r="T96" s="11"/>
    </row>
    <row r="97" spans="1:20">
      <c r="A97" s="4"/>
      <c r="B97" s="2"/>
      <c r="C97" s="1" t="s">
        <v>4</v>
      </c>
      <c r="D97" s="1"/>
      <c r="E97" s="2"/>
      <c r="F97" s="5"/>
      <c r="G97" s="212"/>
      <c r="H97" s="6"/>
      <c r="I97" s="6"/>
      <c r="J97" s="6"/>
      <c r="K97" s="6"/>
      <c r="L97" s="20"/>
      <c r="M97" s="20"/>
      <c r="N97" s="20"/>
      <c r="O97" s="20"/>
      <c r="P97" s="20"/>
      <c r="Q97" s="20"/>
      <c r="R97" s="20"/>
      <c r="S97" s="20"/>
      <c r="T97" s="11"/>
    </row>
    <row r="98" spans="1:20" s="79" customFormat="1">
      <c r="A98" s="73" t="s">
        <v>64</v>
      </c>
      <c r="B98" s="337" t="s">
        <v>108</v>
      </c>
      <c r="C98" s="337"/>
      <c r="D98" s="337"/>
      <c r="E98" s="337"/>
      <c r="F98" s="69" t="s">
        <v>45</v>
      </c>
      <c r="G98" s="211"/>
      <c r="H98" s="83">
        <v>0.46</v>
      </c>
      <c r="I98" s="83">
        <v>0.02</v>
      </c>
      <c r="J98" s="83">
        <v>16.25</v>
      </c>
      <c r="K98" s="83">
        <v>67</v>
      </c>
      <c r="L98" s="71"/>
      <c r="M98" s="71"/>
      <c r="N98" s="71"/>
      <c r="O98" s="71"/>
      <c r="P98" s="71">
        <v>0.4</v>
      </c>
      <c r="Q98" s="71"/>
      <c r="R98" s="71"/>
      <c r="S98" s="71">
        <v>0.4</v>
      </c>
      <c r="T98" s="166"/>
    </row>
    <row r="99" spans="1:20">
      <c r="A99" s="4"/>
      <c r="B99" s="2"/>
      <c r="C99" s="2"/>
      <c r="D99" s="2"/>
      <c r="E99" s="2"/>
      <c r="F99" s="5"/>
      <c r="G99" s="209"/>
      <c r="H99" s="8">
        <f>SUM(H98)</f>
        <v>0.46</v>
      </c>
      <c r="I99" s="8"/>
      <c r="J99" s="8">
        <f>SUM(J98)</f>
        <v>16.25</v>
      </c>
      <c r="K99" s="8">
        <f>SUM(K98)</f>
        <v>67</v>
      </c>
      <c r="L99" s="18">
        <f>SUM(L98)</f>
        <v>0</v>
      </c>
      <c r="M99" s="18">
        <f>SUM(M98)</f>
        <v>0</v>
      </c>
      <c r="N99" s="18"/>
      <c r="O99" s="18">
        <f>SUM(O98)</f>
        <v>0</v>
      </c>
      <c r="P99" s="18">
        <f>SUM(P98)</f>
        <v>0.4</v>
      </c>
      <c r="Q99" s="18">
        <f>SUM(Q98)</f>
        <v>0</v>
      </c>
      <c r="R99" s="18">
        <f>SUM(R98)</f>
        <v>0</v>
      </c>
      <c r="S99" s="18">
        <f>SUM(S98)</f>
        <v>0.4</v>
      </c>
      <c r="T99" s="11"/>
    </row>
    <row r="100" spans="1:20">
      <c r="A100" s="67" t="s">
        <v>61</v>
      </c>
      <c r="B100" s="2" t="s">
        <v>5</v>
      </c>
      <c r="C100" s="2"/>
      <c r="D100" s="2"/>
      <c r="E100" s="2"/>
      <c r="F100" s="5">
        <v>40</v>
      </c>
      <c r="G100" s="210"/>
      <c r="H100" s="6">
        <v>2.9</v>
      </c>
      <c r="I100" s="6">
        <v>0.8</v>
      </c>
      <c r="J100" s="6">
        <v>17</v>
      </c>
      <c r="K100" s="6">
        <v>90</v>
      </c>
      <c r="L100" s="20">
        <v>0.04</v>
      </c>
      <c r="M100" s="20"/>
      <c r="N100" s="20"/>
      <c r="O100" s="20">
        <v>0.4</v>
      </c>
      <c r="P100" s="20">
        <v>8.6999999999999993</v>
      </c>
      <c r="Q100" s="20">
        <v>34.1</v>
      </c>
      <c r="R100" s="20">
        <v>9.1</v>
      </c>
      <c r="S100" s="20">
        <v>0.52</v>
      </c>
      <c r="T100" s="11"/>
    </row>
    <row r="101" spans="1:20">
      <c r="A101" s="4"/>
      <c r="B101" s="2"/>
      <c r="C101" s="2"/>
      <c r="D101" s="2"/>
      <c r="E101" s="2"/>
      <c r="F101" s="5"/>
      <c r="G101" s="210"/>
      <c r="H101" s="8">
        <f>H100</f>
        <v>2.9</v>
      </c>
      <c r="I101" s="8">
        <f t="shared" ref="I101:S101" si="22">I100</f>
        <v>0.8</v>
      </c>
      <c r="J101" s="8">
        <f t="shared" si="22"/>
        <v>17</v>
      </c>
      <c r="K101" s="8">
        <f t="shared" si="22"/>
        <v>90</v>
      </c>
      <c r="L101" s="8">
        <f t="shared" si="22"/>
        <v>0.04</v>
      </c>
      <c r="M101" s="8">
        <f t="shared" si="22"/>
        <v>0</v>
      </c>
      <c r="N101" s="8">
        <f t="shared" si="22"/>
        <v>0</v>
      </c>
      <c r="O101" s="8">
        <f t="shared" si="22"/>
        <v>0.4</v>
      </c>
      <c r="P101" s="8">
        <f t="shared" si="22"/>
        <v>8.6999999999999993</v>
      </c>
      <c r="Q101" s="8">
        <f t="shared" si="22"/>
        <v>34.1</v>
      </c>
      <c r="R101" s="8">
        <f t="shared" si="22"/>
        <v>9.1</v>
      </c>
      <c r="S101" s="8">
        <f t="shared" si="22"/>
        <v>0.52</v>
      </c>
      <c r="T101" s="11"/>
    </row>
    <row r="102" spans="1:20">
      <c r="A102" s="4"/>
      <c r="B102" s="2"/>
      <c r="C102" s="2"/>
      <c r="D102" s="2"/>
      <c r="E102" s="2"/>
      <c r="F102" s="5"/>
      <c r="G102" s="210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11"/>
    </row>
    <row r="103" spans="1:20">
      <c r="A103" s="4"/>
      <c r="B103" s="2"/>
      <c r="C103" s="2"/>
      <c r="D103" s="2"/>
      <c r="E103" s="3"/>
      <c r="F103" s="10" t="s">
        <v>6</v>
      </c>
      <c r="G103" s="219"/>
      <c r="H103" s="8">
        <f>H101+H99+H96+H93+H89+H86</f>
        <v>44.254999999999995</v>
      </c>
      <c r="I103" s="8">
        <f t="shared" ref="I103:S103" si="23">I101+I99+I96+I93+I89+I86</f>
        <v>28.134999999999998</v>
      </c>
      <c r="J103" s="8">
        <f t="shared" si="23"/>
        <v>117.67500000000001</v>
      </c>
      <c r="K103" s="8">
        <f t="shared" si="23"/>
        <v>905.58</v>
      </c>
      <c r="L103" s="8">
        <f t="shared" si="23"/>
        <v>1.9949999999999999</v>
      </c>
      <c r="M103" s="8">
        <f t="shared" si="23"/>
        <v>16.89</v>
      </c>
      <c r="N103" s="8">
        <f t="shared" si="23"/>
        <v>44.814999999999998</v>
      </c>
      <c r="O103" s="8">
        <f t="shared" si="23"/>
        <v>4.915</v>
      </c>
      <c r="P103" s="8">
        <f t="shared" si="23"/>
        <v>192.64999999999998</v>
      </c>
      <c r="Q103" s="8">
        <f t="shared" si="23"/>
        <v>436.02499999999998</v>
      </c>
      <c r="R103" s="8">
        <f t="shared" si="23"/>
        <v>202.47499999999999</v>
      </c>
      <c r="S103" s="8">
        <f t="shared" si="23"/>
        <v>12.66</v>
      </c>
      <c r="T103" s="11"/>
    </row>
    <row r="104" spans="1:20">
      <c r="A104" s="4"/>
      <c r="B104" s="2"/>
      <c r="C104" s="1"/>
      <c r="D104" s="2"/>
      <c r="E104" s="3"/>
      <c r="F104" s="5"/>
      <c r="G104" s="212"/>
      <c r="H104" s="6"/>
      <c r="I104" s="6"/>
      <c r="J104" s="6"/>
      <c r="K104" s="6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1:20">
      <c r="A105" s="36"/>
      <c r="B105" s="45" t="s">
        <v>40</v>
      </c>
      <c r="C105" s="37"/>
      <c r="D105" s="37"/>
      <c r="E105" s="37"/>
      <c r="F105" s="37"/>
      <c r="G105" s="217"/>
      <c r="H105" s="50"/>
      <c r="I105" s="50"/>
      <c r="J105" s="50"/>
      <c r="K105" s="25"/>
      <c r="L105" s="25"/>
      <c r="M105" s="25"/>
      <c r="N105" s="25"/>
      <c r="O105" s="25"/>
      <c r="P105" s="25"/>
      <c r="Q105" s="25"/>
      <c r="R105" s="25"/>
      <c r="S105" s="174"/>
      <c r="T105" s="11"/>
    </row>
    <row r="106" spans="1:20">
      <c r="A106" s="85" t="s">
        <v>69</v>
      </c>
      <c r="B106" s="336" t="s">
        <v>46</v>
      </c>
      <c r="C106" s="336"/>
      <c r="D106" s="336"/>
      <c r="E106" s="336"/>
      <c r="F106" s="39" t="s">
        <v>47</v>
      </c>
      <c r="G106" s="210"/>
      <c r="H106" s="40">
        <v>16.04</v>
      </c>
      <c r="I106" s="40">
        <v>30.35</v>
      </c>
      <c r="J106" s="40">
        <v>3.11</v>
      </c>
      <c r="K106" s="40">
        <v>351</v>
      </c>
      <c r="L106" s="25">
        <v>0.05</v>
      </c>
      <c r="M106" s="25">
        <v>0.05</v>
      </c>
      <c r="N106" s="25">
        <v>207.2</v>
      </c>
      <c r="O106" s="25">
        <v>1.61</v>
      </c>
      <c r="P106" s="25">
        <v>146.6</v>
      </c>
      <c r="Q106" s="25">
        <v>317.66000000000003</v>
      </c>
      <c r="R106" s="25">
        <v>23.92</v>
      </c>
      <c r="S106" s="25">
        <v>3.54</v>
      </c>
      <c r="T106" s="11"/>
    </row>
    <row r="107" spans="1:20" s="130" customFormat="1" ht="15.75">
      <c r="A107" s="108" t="s">
        <v>119</v>
      </c>
      <c r="B107" s="349" t="s">
        <v>120</v>
      </c>
      <c r="C107" s="349"/>
      <c r="D107" s="349"/>
      <c r="E107" s="349"/>
      <c r="F107" s="108">
        <v>200</v>
      </c>
      <c r="G107" s="213"/>
      <c r="H107" s="110">
        <v>4.9000000000000004</v>
      </c>
      <c r="I107" s="110">
        <v>5</v>
      </c>
      <c r="J107" s="110">
        <v>32.5</v>
      </c>
      <c r="K107" s="110">
        <v>190</v>
      </c>
      <c r="L107" s="110">
        <v>0.02</v>
      </c>
      <c r="M107" s="110">
        <v>0.15</v>
      </c>
      <c r="N107" s="110">
        <v>9.6</v>
      </c>
      <c r="O107" s="110">
        <v>0.09</v>
      </c>
      <c r="P107" s="110">
        <v>107.3</v>
      </c>
      <c r="Q107" s="110">
        <v>95.2</v>
      </c>
      <c r="R107" s="110">
        <v>26</v>
      </c>
      <c r="S107" s="110">
        <v>0.84</v>
      </c>
      <c r="T107" s="179"/>
    </row>
    <row r="108" spans="1:20">
      <c r="A108" s="67" t="s">
        <v>61</v>
      </c>
      <c r="B108" s="37" t="s">
        <v>43</v>
      </c>
      <c r="C108" s="37"/>
      <c r="D108" s="37"/>
      <c r="E108" s="38"/>
      <c r="F108" s="39">
        <v>35</v>
      </c>
      <c r="G108" s="210"/>
      <c r="H108" s="40">
        <v>2.2999999999999998</v>
      </c>
      <c r="I108" s="40">
        <v>0.4</v>
      </c>
      <c r="J108" s="40">
        <v>12.3</v>
      </c>
      <c r="K108" s="40">
        <v>72</v>
      </c>
      <c r="L108" s="25">
        <v>0.04</v>
      </c>
      <c r="M108" s="25"/>
      <c r="N108" s="25"/>
      <c r="O108" s="25">
        <v>0.4</v>
      </c>
      <c r="P108" s="25">
        <v>8.1999999999999993</v>
      </c>
      <c r="Q108" s="25">
        <v>36.9</v>
      </c>
      <c r="R108" s="25">
        <v>11</v>
      </c>
      <c r="S108" s="25">
        <v>0.91</v>
      </c>
      <c r="T108" s="11"/>
    </row>
    <row r="109" spans="1:20">
      <c r="A109" s="67"/>
      <c r="B109" s="37"/>
      <c r="C109" s="37"/>
      <c r="D109" s="37"/>
      <c r="E109" s="38"/>
      <c r="F109" s="39"/>
      <c r="G109" s="219"/>
      <c r="H109" s="40"/>
      <c r="I109" s="40"/>
      <c r="J109" s="40"/>
      <c r="K109" s="40"/>
      <c r="L109" s="25"/>
      <c r="M109" s="25"/>
      <c r="N109" s="25"/>
      <c r="O109" s="25"/>
      <c r="P109" s="25"/>
      <c r="Q109" s="25"/>
      <c r="R109" s="25"/>
      <c r="S109" s="25"/>
      <c r="T109" s="11"/>
    </row>
    <row r="110" spans="1:20">
      <c r="A110" s="67"/>
      <c r="B110" s="37"/>
      <c r="C110" s="37"/>
      <c r="D110" s="37"/>
      <c r="E110" s="38"/>
      <c r="F110" s="39"/>
      <c r="G110" s="219"/>
      <c r="H110" s="40"/>
      <c r="I110" s="40"/>
      <c r="J110" s="40"/>
      <c r="K110" s="40"/>
      <c r="L110" s="25"/>
      <c r="M110" s="25"/>
      <c r="N110" s="25"/>
      <c r="O110" s="25"/>
      <c r="P110" s="25"/>
      <c r="Q110" s="25"/>
      <c r="R110" s="25"/>
      <c r="S110" s="25"/>
      <c r="T110" s="11"/>
    </row>
    <row r="111" spans="1:20">
      <c r="A111" s="36"/>
      <c r="B111" s="45" t="s">
        <v>44</v>
      </c>
      <c r="C111" s="37"/>
      <c r="D111" s="37"/>
      <c r="E111" s="38"/>
      <c r="F111" s="39"/>
      <c r="G111" s="46">
        <v>102</v>
      </c>
      <c r="H111" s="46">
        <f t="shared" ref="H111:S111" si="24">SUM(H106:H108)</f>
        <v>23.24</v>
      </c>
      <c r="I111" s="46">
        <f t="shared" si="24"/>
        <v>35.75</v>
      </c>
      <c r="J111" s="46">
        <f t="shared" si="24"/>
        <v>47.91</v>
      </c>
      <c r="K111" s="46">
        <f t="shared" si="24"/>
        <v>613</v>
      </c>
      <c r="L111" s="19">
        <f t="shared" si="24"/>
        <v>0.11000000000000001</v>
      </c>
      <c r="M111" s="19">
        <f t="shared" si="24"/>
        <v>0.2</v>
      </c>
      <c r="N111" s="19">
        <f t="shared" si="24"/>
        <v>216.79999999999998</v>
      </c>
      <c r="O111" s="19">
        <f t="shared" si="24"/>
        <v>2.1</v>
      </c>
      <c r="P111" s="19">
        <f t="shared" si="24"/>
        <v>262.09999999999997</v>
      </c>
      <c r="Q111" s="19">
        <f t="shared" si="24"/>
        <v>449.76</v>
      </c>
      <c r="R111" s="19">
        <f t="shared" si="24"/>
        <v>60.92</v>
      </c>
      <c r="S111" s="19">
        <f t="shared" si="24"/>
        <v>5.29</v>
      </c>
      <c r="T111" s="11"/>
    </row>
    <row r="112" spans="1:20">
      <c r="A112" s="4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1:20">
      <c r="A113" s="4"/>
      <c r="E113" s="2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1:20">
      <c r="A114" s="4"/>
      <c r="B114" s="1"/>
      <c r="C114" s="1"/>
      <c r="D114" s="1"/>
      <c r="E114" s="1"/>
      <c r="F114" s="1"/>
      <c r="G114" s="206"/>
      <c r="H114" s="167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1:20">
      <c r="A115" s="4"/>
      <c r="B115" s="1" t="s">
        <v>88</v>
      </c>
      <c r="C115" s="2"/>
      <c r="D115" s="2"/>
      <c r="E115" s="2"/>
      <c r="F115" s="10"/>
      <c r="G115" s="204"/>
      <c r="H115" s="167"/>
      <c r="I115" s="6"/>
      <c r="J115" s="6"/>
      <c r="K115" s="6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1:20">
      <c r="A116" s="4"/>
      <c r="B116" s="2"/>
      <c r="C116" s="1" t="s">
        <v>32</v>
      </c>
      <c r="D116" s="2"/>
      <c r="E116" s="2"/>
      <c r="F116" s="1"/>
      <c r="G116" s="206"/>
      <c r="H116" s="167"/>
      <c r="I116" s="167"/>
      <c r="J116" s="167"/>
      <c r="K116" s="8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1:20" s="105" customFormat="1" ht="18.75" customHeight="1">
      <c r="A117" s="107" t="s">
        <v>121</v>
      </c>
      <c r="B117" s="338" t="s">
        <v>122</v>
      </c>
      <c r="C117" s="338"/>
      <c r="D117" s="338"/>
      <c r="E117" s="338"/>
      <c r="F117" s="191">
        <v>60</v>
      </c>
      <c r="G117" s="227"/>
      <c r="H117" s="176">
        <v>0.59</v>
      </c>
      <c r="I117" s="176">
        <v>6.1</v>
      </c>
      <c r="J117" s="176">
        <v>2.04</v>
      </c>
      <c r="K117" s="176">
        <v>67</v>
      </c>
      <c r="L117" s="176">
        <v>1.2E-2</v>
      </c>
      <c r="M117" s="176">
        <v>3.87</v>
      </c>
      <c r="N117" s="176">
        <v>0.06</v>
      </c>
      <c r="O117" s="176">
        <v>0.09</v>
      </c>
      <c r="P117" s="176">
        <v>11.7</v>
      </c>
      <c r="Q117" s="176">
        <v>11.4</v>
      </c>
      <c r="R117" s="176">
        <v>4.8</v>
      </c>
      <c r="S117" s="169"/>
      <c r="T117" s="162"/>
    </row>
    <row r="118" spans="1:20" s="105" customFormat="1" ht="15.75">
      <c r="A118" s="107" t="s">
        <v>62</v>
      </c>
      <c r="B118" s="109" t="s">
        <v>123</v>
      </c>
      <c r="C118" s="104"/>
      <c r="D118" s="104"/>
      <c r="E118" s="104"/>
      <c r="F118" s="108" t="s">
        <v>124</v>
      </c>
      <c r="G118" s="213"/>
      <c r="H118" s="110">
        <v>7.31</v>
      </c>
      <c r="I118" s="110">
        <v>11.004</v>
      </c>
      <c r="J118" s="110">
        <v>20.76</v>
      </c>
      <c r="K118" s="110">
        <v>217</v>
      </c>
      <c r="L118" s="110">
        <v>5.6000000000000001E-2</v>
      </c>
      <c r="M118" s="110">
        <v>0.15</v>
      </c>
      <c r="N118" s="110">
        <v>72.099999999999994</v>
      </c>
      <c r="O118" s="110">
        <v>0.63</v>
      </c>
      <c r="P118" s="110">
        <v>220.08</v>
      </c>
      <c r="Q118" s="110">
        <v>155.4</v>
      </c>
      <c r="R118" s="110">
        <v>17.43</v>
      </c>
      <c r="S118" s="110">
        <v>0.63</v>
      </c>
      <c r="T118" s="162"/>
    </row>
    <row r="119" spans="1:20">
      <c r="A119" s="4"/>
      <c r="B119" s="2"/>
      <c r="F119" s="5"/>
      <c r="G119" s="204"/>
      <c r="H119" s="8">
        <f>SUM(H117:H118)/2</f>
        <v>3.9499999999999997</v>
      </c>
      <c r="I119" s="8">
        <f t="shared" ref="I119:S119" si="25">SUM(I117:I118)/2</f>
        <v>8.5519999999999996</v>
      </c>
      <c r="J119" s="8">
        <f t="shared" si="25"/>
        <v>11.4</v>
      </c>
      <c r="K119" s="8">
        <f t="shared" si="25"/>
        <v>142</v>
      </c>
      <c r="L119" s="8">
        <f t="shared" si="25"/>
        <v>3.4000000000000002E-2</v>
      </c>
      <c r="M119" s="8">
        <f t="shared" si="25"/>
        <v>2.0100000000000002</v>
      </c>
      <c r="N119" s="8">
        <f t="shared" si="25"/>
        <v>36.08</v>
      </c>
      <c r="O119" s="8">
        <f t="shared" si="25"/>
        <v>0.36</v>
      </c>
      <c r="P119" s="8">
        <f t="shared" si="25"/>
        <v>115.89</v>
      </c>
      <c r="Q119" s="8">
        <f t="shared" si="25"/>
        <v>83.4</v>
      </c>
      <c r="R119" s="8">
        <f t="shared" si="25"/>
        <v>11.115</v>
      </c>
      <c r="S119" s="8">
        <f t="shared" si="25"/>
        <v>0.315</v>
      </c>
      <c r="T119" s="11"/>
    </row>
    <row r="120" spans="1:20">
      <c r="A120" s="4"/>
      <c r="B120" s="2"/>
      <c r="C120" s="1" t="s">
        <v>38</v>
      </c>
      <c r="D120" s="2"/>
      <c r="E120" s="2"/>
      <c r="F120" s="5"/>
      <c r="G120" s="202"/>
      <c r="H120" s="6"/>
      <c r="I120" s="6"/>
      <c r="J120" s="6"/>
      <c r="K120" s="6"/>
      <c r="L120" s="24"/>
      <c r="M120" s="24"/>
      <c r="N120" s="24"/>
      <c r="O120" s="24"/>
      <c r="P120" s="24"/>
      <c r="Q120" s="24"/>
      <c r="R120" s="24"/>
      <c r="S120" s="24"/>
      <c r="T120" s="11"/>
    </row>
    <row r="121" spans="1:20" s="105" customFormat="1" ht="15.75">
      <c r="A121" s="111" t="s">
        <v>125</v>
      </c>
      <c r="B121" s="103" t="s">
        <v>126</v>
      </c>
      <c r="C121" s="103"/>
      <c r="D121" s="103"/>
      <c r="E121" s="103"/>
      <c r="F121" s="108" t="s">
        <v>127</v>
      </c>
      <c r="G121" s="213"/>
      <c r="H121" s="110">
        <v>1.6</v>
      </c>
      <c r="I121" s="110">
        <v>4.7</v>
      </c>
      <c r="J121" s="110">
        <v>9.6999999999999993</v>
      </c>
      <c r="K121" s="110">
        <v>87</v>
      </c>
      <c r="L121" s="110">
        <v>0.03</v>
      </c>
      <c r="M121" s="110">
        <v>6.37</v>
      </c>
      <c r="N121" s="110">
        <v>23.4</v>
      </c>
      <c r="O121" s="110">
        <v>0.25</v>
      </c>
      <c r="P121" s="110">
        <v>31.4</v>
      </c>
      <c r="Q121" s="110">
        <v>39.700000000000003</v>
      </c>
      <c r="R121" s="110">
        <v>17</v>
      </c>
      <c r="S121" s="110">
        <v>0.78</v>
      </c>
      <c r="T121" s="169"/>
    </row>
    <row r="122" spans="1:20">
      <c r="A122" s="4"/>
      <c r="B122" s="2"/>
      <c r="F122" s="5"/>
      <c r="G122" s="204"/>
      <c r="H122" s="8">
        <f t="shared" ref="H122:S122" si="26">SUM(H121)</f>
        <v>1.6</v>
      </c>
      <c r="I122" s="8">
        <f t="shared" si="26"/>
        <v>4.7</v>
      </c>
      <c r="J122" s="8">
        <f t="shared" si="26"/>
        <v>9.6999999999999993</v>
      </c>
      <c r="K122" s="8">
        <f t="shared" si="26"/>
        <v>87</v>
      </c>
      <c r="L122" s="18">
        <f t="shared" si="26"/>
        <v>0.03</v>
      </c>
      <c r="M122" s="18">
        <f t="shared" si="26"/>
        <v>6.37</v>
      </c>
      <c r="N122" s="18">
        <f t="shared" si="26"/>
        <v>23.4</v>
      </c>
      <c r="O122" s="18">
        <f t="shared" si="26"/>
        <v>0.25</v>
      </c>
      <c r="P122" s="18">
        <f t="shared" si="26"/>
        <v>31.4</v>
      </c>
      <c r="Q122" s="18">
        <f t="shared" si="26"/>
        <v>39.700000000000003</v>
      </c>
      <c r="R122" s="18">
        <f t="shared" si="26"/>
        <v>17</v>
      </c>
      <c r="S122" s="18">
        <f t="shared" si="26"/>
        <v>0.78</v>
      </c>
      <c r="T122" s="11"/>
    </row>
    <row r="123" spans="1:20">
      <c r="A123" s="4"/>
      <c r="B123" s="2"/>
      <c r="C123" s="1" t="s">
        <v>34</v>
      </c>
      <c r="D123" s="2"/>
      <c r="E123" s="2"/>
      <c r="F123" s="5"/>
      <c r="G123" s="204"/>
      <c r="H123" s="8"/>
      <c r="I123" s="8"/>
      <c r="J123" s="8"/>
      <c r="K123" s="8"/>
      <c r="L123" s="20"/>
      <c r="M123" s="20"/>
      <c r="N123" s="20"/>
      <c r="O123" s="20"/>
      <c r="P123" s="20"/>
      <c r="Q123" s="20"/>
      <c r="R123" s="20"/>
      <c r="S123" s="20"/>
      <c r="T123" s="11"/>
    </row>
    <row r="124" spans="1:20" s="105" customFormat="1" ht="15" customHeight="1">
      <c r="A124" s="111" t="s">
        <v>105</v>
      </c>
      <c r="B124" s="118" t="s">
        <v>128</v>
      </c>
      <c r="C124" s="118"/>
      <c r="D124" s="118"/>
      <c r="E124" s="118"/>
      <c r="F124" s="108">
        <v>250</v>
      </c>
      <c r="G124" s="228"/>
      <c r="H124" s="350">
        <v>15.64</v>
      </c>
      <c r="I124" s="350">
        <v>22.9</v>
      </c>
      <c r="J124" s="350">
        <v>23.3</v>
      </c>
      <c r="K124" s="350">
        <v>364</v>
      </c>
      <c r="L124" s="350">
        <v>0.11</v>
      </c>
      <c r="M124" s="350">
        <v>2.83</v>
      </c>
      <c r="N124" s="350">
        <v>33.299999999999997</v>
      </c>
      <c r="O124" s="350">
        <v>3.55</v>
      </c>
      <c r="P124" s="350">
        <v>22.2</v>
      </c>
      <c r="Q124" s="350">
        <v>175.5</v>
      </c>
      <c r="R124" s="350">
        <v>40.299999999999997</v>
      </c>
      <c r="S124" s="350">
        <v>2.67</v>
      </c>
      <c r="T124" s="162"/>
    </row>
    <row r="125" spans="1:20" s="100" customFormat="1" ht="3.75" customHeight="1">
      <c r="A125" s="111"/>
      <c r="B125" s="118"/>
      <c r="C125" s="118"/>
      <c r="D125" s="118"/>
      <c r="E125" s="118"/>
      <c r="F125" s="108"/>
      <c r="G125" s="208"/>
      <c r="H125" s="350"/>
      <c r="I125" s="350"/>
      <c r="J125" s="350"/>
      <c r="K125" s="350"/>
      <c r="L125" s="350"/>
      <c r="M125" s="350"/>
      <c r="N125" s="350"/>
      <c r="O125" s="350"/>
      <c r="P125" s="350"/>
      <c r="Q125" s="350"/>
      <c r="R125" s="350"/>
      <c r="S125" s="350"/>
      <c r="T125" s="172"/>
    </row>
    <row r="126" spans="1:20" s="100" customFormat="1" ht="18" customHeight="1">
      <c r="A126" s="131" t="s">
        <v>129</v>
      </c>
      <c r="B126" s="106" t="s">
        <v>130</v>
      </c>
      <c r="C126" s="99"/>
      <c r="D126" s="99"/>
      <c r="E126" s="99"/>
      <c r="F126" s="97" t="s">
        <v>131</v>
      </c>
      <c r="G126" s="222"/>
      <c r="H126" s="98">
        <v>5.9429999999999996</v>
      </c>
      <c r="I126" s="98">
        <v>8.8109999999999999</v>
      </c>
      <c r="J126" s="98">
        <v>15.246</v>
      </c>
      <c r="K126" s="98">
        <v>107.37</v>
      </c>
      <c r="L126" s="126">
        <v>7.8E-2</v>
      </c>
      <c r="M126" s="126">
        <v>2.91</v>
      </c>
      <c r="N126" s="126">
        <v>34.950000000000003</v>
      </c>
      <c r="O126" s="126">
        <v>0</v>
      </c>
      <c r="P126" s="126">
        <v>20.41</v>
      </c>
      <c r="Q126" s="126">
        <v>100.123</v>
      </c>
      <c r="R126" s="126">
        <v>21.31</v>
      </c>
      <c r="S126" s="126">
        <v>2.008</v>
      </c>
      <c r="T126" s="172"/>
    </row>
    <row r="127" spans="1:20" s="100" customFormat="1" ht="15.75">
      <c r="A127" s="102" t="s">
        <v>132</v>
      </c>
      <c r="B127" s="101" t="s">
        <v>168</v>
      </c>
      <c r="C127" s="101"/>
      <c r="D127" s="101"/>
      <c r="E127" s="101"/>
      <c r="F127" s="97">
        <v>90</v>
      </c>
      <c r="G127" s="222"/>
      <c r="H127" s="98">
        <v>28.27</v>
      </c>
      <c r="I127" s="98">
        <v>8.67</v>
      </c>
      <c r="J127" s="98">
        <v>0.84</v>
      </c>
      <c r="K127" s="98">
        <v>194</v>
      </c>
      <c r="L127" s="98">
        <v>0.09</v>
      </c>
      <c r="M127" s="98">
        <v>8.42</v>
      </c>
      <c r="N127" s="98">
        <v>33.299999999999997</v>
      </c>
      <c r="O127" s="98">
        <v>0.92</v>
      </c>
      <c r="P127" s="98">
        <v>38.4</v>
      </c>
      <c r="Q127" s="98">
        <v>151.4</v>
      </c>
      <c r="R127" s="98">
        <v>30.5</v>
      </c>
      <c r="S127" s="98">
        <v>1.98</v>
      </c>
      <c r="T127" s="172"/>
    </row>
    <row r="128" spans="1:20" s="100" customFormat="1" ht="15.75">
      <c r="A128" s="102"/>
      <c r="B128" s="101"/>
      <c r="C128" s="101"/>
      <c r="D128" s="101"/>
      <c r="E128" s="101"/>
      <c r="F128" s="97"/>
      <c r="G128" s="229"/>
      <c r="H128" s="132">
        <f>SUM(H124:H127)/3</f>
        <v>16.617666666666665</v>
      </c>
      <c r="I128" s="132">
        <f t="shared" ref="I128:S128" si="27">SUM(I124:I127)/3</f>
        <v>13.460333333333333</v>
      </c>
      <c r="J128" s="132">
        <f t="shared" si="27"/>
        <v>13.128666666666668</v>
      </c>
      <c r="K128" s="132">
        <f t="shared" si="27"/>
        <v>221.79</v>
      </c>
      <c r="L128" s="132">
        <f t="shared" si="27"/>
        <v>9.2666666666666675E-2</v>
      </c>
      <c r="M128" s="132">
        <f t="shared" si="27"/>
        <v>4.72</v>
      </c>
      <c r="N128" s="132">
        <f t="shared" si="27"/>
        <v>33.85</v>
      </c>
      <c r="O128" s="132">
        <f t="shared" si="27"/>
        <v>1.49</v>
      </c>
      <c r="P128" s="132">
        <f t="shared" si="27"/>
        <v>27.00333333333333</v>
      </c>
      <c r="Q128" s="132">
        <f t="shared" si="27"/>
        <v>142.34100000000001</v>
      </c>
      <c r="R128" s="132">
        <f t="shared" si="27"/>
        <v>30.703333333333333</v>
      </c>
      <c r="S128" s="132">
        <f t="shared" si="27"/>
        <v>2.2193333333333332</v>
      </c>
      <c r="T128" s="172"/>
    </row>
    <row r="129" spans="1:20">
      <c r="A129" s="4"/>
      <c r="B129" s="2"/>
      <c r="C129" s="1" t="s">
        <v>35</v>
      </c>
      <c r="D129" s="1"/>
      <c r="E129" s="2"/>
      <c r="F129" s="5"/>
      <c r="G129" s="202"/>
      <c r="H129" s="6"/>
      <c r="I129" s="6"/>
      <c r="J129" s="6"/>
      <c r="K129" s="6"/>
      <c r="L129" s="20"/>
      <c r="M129" s="20"/>
      <c r="N129" s="20"/>
      <c r="O129" s="20"/>
      <c r="P129" s="20"/>
      <c r="Q129" s="20"/>
      <c r="R129" s="20"/>
      <c r="S129" s="20"/>
      <c r="T129" s="11"/>
    </row>
    <row r="130" spans="1:20" s="105" customFormat="1" ht="15.75">
      <c r="A130" s="107" t="s">
        <v>71</v>
      </c>
      <c r="B130" s="109" t="s">
        <v>169</v>
      </c>
      <c r="C130" s="109"/>
      <c r="D130" s="109"/>
      <c r="E130" s="109"/>
      <c r="F130" s="108" t="s">
        <v>159</v>
      </c>
      <c r="G130" s="213"/>
      <c r="H130" s="110">
        <v>6.67</v>
      </c>
      <c r="I130" s="110">
        <v>8.5399999999999991</v>
      </c>
      <c r="J130" s="110">
        <v>41.95</v>
      </c>
      <c r="K130" s="110">
        <v>272</v>
      </c>
      <c r="L130" s="129">
        <v>0.108</v>
      </c>
      <c r="M130" s="129">
        <v>0.74</v>
      </c>
      <c r="N130" s="129">
        <v>42.34</v>
      </c>
      <c r="O130" s="129">
        <v>0.59</v>
      </c>
      <c r="P130" s="129">
        <v>113.6</v>
      </c>
      <c r="Q130" s="129">
        <v>171</v>
      </c>
      <c r="R130" s="129">
        <v>34.200000000000003</v>
      </c>
      <c r="S130" s="129">
        <v>1.83</v>
      </c>
      <c r="T130" s="162"/>
    </row>
    <row r="131" spans="1:20" ht="15.75" customHeight="1">
      <c r="A131" s="4"/>
      <c r="B131" s="2"/>
      <c r="C131" s="1" t="s">
        <v>36</v>
      </c>
      <c r="D131" s="1"/>
      <c r="E131" s="2"/>
      <c r="F131" s="5"/>
      <c r="G131" s="204"/>
      <c r="H131" s="8">
        <f t="shared" ref="H131:S131" si="28">SUM(H130)</f>
        <v>6.67</v>
      </c>
      <c r="I131" s="8">
        <f t="shared" si="28"/>
        <v>8.5399999999999991</v>
      </c>
      <c r="J131" s="8">
        <f t="shared" si="28"/>
        <v>41.95</v>
      </c>
      <c r="K131" s="8">
        <f t="shared" si="28"/>
        <v>272</v>
      </c>
      <c r="L131" s="18">
        <f t="shared" si="28"/>
        <v>0.108</v>
      </c>
      <c r="M131" s="18">
        <f t="shared" si="28"/>
        <v>0.74</v>
      </c>
      <c r="N131" s="18">
        <f t="shared" si="28"/>
        <v>42.34</v>
      </c>
      <c r="O131" s="18">
        <f t="shared" si="28"/>
        <v>0.59</v>
      </c>
      <c r="P131" s="18">
        <f t="shared" si="28"/>
        <v>113.6</v>
      </c>
      <c r="Q131" s="18">
        <f t="shared" si="28"/>
        <v>171</v>
      </c>
      <c r="R131" s="18">
        <f t="shared" si="28"/>
        <v>34.200000000000003</v>
      </c>
      <c r="S131" s="18">
        <f t="shared" si="28"/>
        <v>1.83</v>
      </c>
      <c r="T131" s="11"/>
    </row>
    <row r="132" spans="1:20" s="105" customFormat="1" ht="15.75">
      <c r="A132" s="111" t="s">
        <v>133</v>
      </c>
      <c r="B132" s="338" t="s">
        <v>134</v>
      </c>
      <c r="C132" s="338"/>
      <c r="D132" s="338"/>
      <c r="E132" s="338"/>
      <c r="F132" s="108">
        <v>200</v>
      </c>
      <c r="G132" s="213"/>
      <c r="H132" s="110">
        <v>0.1</v>
      </c>
      <c r="I132" s="110">
        <v>0</v>
      </c>
      <c r="J132" s="110">
        <v>30.8</v>
      </c>
      <c r="K132" s="110">
        <v>124</v>
      </c>
      <c r="L132" s="129">
        <f>SUM(L131)</f>
        <v>0.108</v>
      </c>
      <c r="M132" s="129">
        <f>SUM(M131)</f>
        <v>0.74</v>
      </c>
      <c r="N132" s="129"/>
      <c r="O132" s="129">
        <f t="shared" ref="O132:S133" si="29">SUM(O131)</f>
        <v>0.59</v>
      </c>
      <c r="P132" s="129">
        <f t="shared" si="29"/>
        <v>113.6</v>
      </c>
      <c r="Q132" s="129">
        <f t="shared" si="29"/>
        <v>171</v>
      </c>
      <c r="R132" s="129">
        <f t="shared" si="29"/>
        <v>34.200000000000003</v>
      </c>
      <c r="S132" s="129">
        <f t="shared" si="29"/>
        <v>1.83</v>
      </c>
      <c r="T132" s="162"/>
    </row>
    <row r="133" spans="1:20">
      <c r="B133" s="2"/>
      <c r="C133" s="2"/>
      <c r="D133" s="2"/>
      <c r="E133" s="2"/>
      <c r="F133" s="5"/>
      <c r="G133" s="204"/>
      <c r="H133" s="8">
        <f>SUM(H132)</f>
        <v>0.1</v>
      </c>
      <c r="I133" s="8"/>
      <c r="J133" s="8">
        <f>SUM(J132)</f>
        <v>30.8</v>
      </c>
      <c r="K133" s="8">
        <f>SUM(K132)</f>
        <v>124</v>
      </c>
      <c r="L133" s="18">
        <f>SUM(L132)</f>
        <v>0.108</v>
      </c>
      <c r="M133" s="18">
        <f>SUM(M132)</f>
        <v>0.74</v>
      </c>
      <c r="N133" s="18"/>
      <c r="O133" s="18">
        <f t="shared" si="29"/>
        <v>0.59</v>
      </c>
      <c r="P133" s="18">
        <f t="shared" si="29"/>
        <v>113.6</v>
      </c>
      <c r="Q133" s="18">
        <f t="shared" si="29"/>
        <v>171</v>
      </c>
      <c r="R133" s="18">
        <f t="shared" si="29"/>
        <v>34.200000000000003</v>
      </c>
      <c r="S133" s="18">
        <f t="shared" si="29"/>
        <v>1.83</v>
      </c>
      <c r="T133" s="11"/>
    </row>
    <row r="134" spans="1:20">
      <c r="A134" s="67" t="s">
        <v>61</v>
      </c>
      <c r="B134" s="2" t="s">
        <v>5</v>
      </c>
      <c r="C134" s="2"/>
      <c r="D134" s="2"/>
      <c r="E134" s="2"/>
      <c r="F134" s="5">
        <v>40</v>
      </c>
      <c r="G134" s="210"/>
      <c r="H134" s="6">
        <v>2.9</v>
      </c>
      <c r="I134" s="6">
        <v>0.8</v>
      </c>
      <c r="J134" s="6">
        <v>17</v>
      </c>
      <c r="K134" s="6">
        <v>90</v>
      </c>
      <c r="L134" s="20">
        <v>0.04</v>
      </c>
      <c r="M134" s="20"/>
      <c r="N134" s="20"/>
      <c r="O134" s="20">
        <v>0.4</v>
      </c>
      <c r="P134" s="20">
        <v>8.6999999999999993</v>
      </c>
      <c r="Q134" s="20">
        <v>34.1</v>
      </c>
      <c r="R134" s="20">
        <v>9.1</v>
      </c>
      <c r="S134" s="20">
        <v>0.52</v>
      </c>
      <c r="T134" s="11"/>
    </row>
    <row r="135" spans="1:20">
      <c r="A135" s="67"/>
      <c r="B135" s="2"/>
      <c r="C135" s="2"/>
      <c r="D135" s="2"/>
      <c r="E135" s="2"/>
      <c r="F135" s="5"/>
      <c r="G135" s="202"/>
      <c r="H135" s="8">
        <f>H134</f>
        <v>2.9</v>
      </c>
      <c r="I135" s="8">
        <f t="shared" ref="I135:S135" si="30">I134</f>
        <v>0.8</v>
      </c>
      <c r="J135" s="8">
        <f t="shared" si="30"/>
        <v>17</v>
      </c>
      <c r="K135" s="8">
        <f t="shared" si="30"/>
        <v>90</v>
      </c>
      <c r="L135" s="8">
        <f t="shared" si="30"/>
        <v>0.04</v>
      </c>
      <c r="M135" s="8">
        <f t="shared" si="30"/>
        <v>0</v>
      </c>
      <c r="N135" s="8">
        <f t="shared" si="30"/>
        <v>0</v>
      </c>
      <c r="O135" s="8">
        <f t="shared" si="30"/>
        <v>0.4</v>
      </c>
      <c r="P135" s="8">
        <f t="shared" si="30"/>
        <v>8.6999999999999993</v>
      </c>
      <c r="Q135" s="8">
        <f t="shared" si="30"/>
        <v>34.1</v>
      </c>
      <c r="R135" s="8">
        <f t="shared" si="30"/>
        <v>9.1</v>
      </c>
      <c r="S135" s="8">
        <f t="shared" si="30"/>
        <v>0.52</v>
      </c>
      <c r="T135" s="11"/>
    </row>
    <row r="136" spans="1:20">
      <c r="A136" s="4"/>
      <c r="B136" s="2"/>
      <c r="C136" s="2"/>
      <c r="D136" s="2"/>
      <c r="E136" s="2"/>
      <c r="F136" s="5"/>
      <c r="G136" s="202"/>
      <c r="H136" s="6"/>
      <c r="I136" s="8"/>
      <c r="J136" s="8"/>
      <c r="K136" s="8"/>
      <c r="L136" s="20"/>
      <c r="M136" s="20"/>
      <c r="N136" s="20"/>
      <c r="O136" s="20"/>
      <c r="P136" s="20"/>
      <c r="Q136" s="20"/>
      <c r="R136" s="20"/>
      <c r="S136" s="20"/>
      <c r="T136" s="11"/>
    </row>
    <row r="137" spans="1:20">
      <c r="A137" s="4"/>
      <c r="B137" s="2"/>
      <c r="C137" s="2"/>
      <c r="D137" s="2"/>
      <c r="E137" s="3"/>
      <c r="F137" s="10" t="s">
        <v>6</v>
      </c>
      <c r="G137" s="230"/>
      <c r="H137" s="8">
        <f>H135+H133+H131+H128+H122+H119</f>
        <v>31.837666666666667</v>
      </c>
      <c r="I137" s="8">
        <f t="shared" ref="I137:S137" si="31">I135+I133+I131+I128+I122+I119</f>
        <v>36.052333333333337</v>
      </c>
      <c r="J137" s="8">
        <f t="shared" si="31"/>
        <v>123.97866666666668</v>
      </c>
      <c r="K137" s="8">
        <f t="shared" si="31"/>
        <v>936.79</v>
      </c>
      <c r="L137" s="8">
        <f t="shared" si="31"/>
        <v>0.41266666666666674</v>
      </c>
      <c r="M137" s="8">
        <f t="shared" si="31"/>
        <v>14.58</v>
      </c>
      <c r="N137" s="8">
        <f t="shared" si="31"/>
        <v>135.67000000000002</v>
      </c>
      <c r="O137" s="8">
        <f t="shared" si="31"/>
        <v>3.68</v>
      </c>
      <c r="P137" s="8">
        <f t="shared" si="31"/>
        <v>410.19333333333327</v>
      </c>
      <c r="Q137" s="8">
        <f t="shared" si="31"/>
        <v>641.54100000000005</v>
      </c>
      <c r="R137" s="8">
        <f t="shared" si="31"/>
        <v>136.31833333333333</v>
      </c>
      <c r="S137" s="8">
        <f t="shared" si="31"/>
        <v>7.4943333333333335</v>
      </c>
      <c r="T137" s="11"/>
    </row>
    <row r="138" spans="1:20">
      <c r="A138" s="4"/>
      <c r="B138" s="2"/>
      <c r="C138" s="1"/>
      <c r="D138" s="2"/>
      <c r="E138" s="3"/>
      <c r="F138" s="5"/>
      <c r="G138" s="202"/>
      <c r="H138" s="6"/>
      <c r="I138" s="6"/>
      <c r="J138" s="6"/>
      <c r="K138" s="6"/>
      <c r="L138" s="180"/>
      <c r="M138" s="180"/>
      <c r="N138" s="180"/>
      <c r="O138" s="180"/>
      <c r="P138" s="180"/>
      <c r="Q138" s="180"/>
      <c r="R138" s="180"/>
      <c r="S138" s="180"/>
      <c r="T138" s="11"/>
    </row>
    <row r="139" spans="1:20">
      <c r="A139" s="37"/>
      <c r="B139" s="45" t="s">
        <v>40</v>
      </c>
      <c r="C139" s="37"/>
      <c r="D139" s="37"/>
      <c r="E139" s="37"/>
      <c r="F139" s="37"/>
      <c r="G139" s="40"/>
      <c r="H139" s="50"/>
      <c r="I139" s="50"/>
      <c r="J139" s="50"/>
      <c r="K139" s="25"/>
      <c r="L139" s="25"/>
      <c r="M139" s="25"/>
      <c r="N139" s="25"/>
      <c r="O139" s="25"/>
      <c r="P139" s="25"/>
      <c r="Q139" s="25"/>
      <c r="R139" s="25"/>
      <c r="S139" s="12"/>
      <c r="T139" s="11"/>
    </row>
    <row r="140" spans="1:20" ht="15" customHeight="1">
      <c r="A140" s="85" t="s">
        <v>48</v>
      </c>
      <c r="B140" s="336" t="s">
        <v>76</v>
      </c>
      <c r="C140" s="336"/>
      <c r="D140" s="336"/>
      <c r="E140" s="336"/>
      <c r="F140" s="39" t="s">
        <v>49</v>
      </c>
      <c r="G140" s="210"/>
      <c r="H140" s="40">
        <v>8.36</v>
      </c>
      <c r="I140" s="40">
        <v>20.14</v>
      </c>
      <c r="J140" s="40">
        <v>48.07</v>
      </c>
      <c r="K140" s="40">
        <v>415</v>
      </c>
      <c r="L140" s="25">
        <v>0.48</v>
      </c>
      <c r="M140" s="25">
        <v>2.5</v>
      </c>
      <c r="N140" s="25">
        <v>38</v>
      </c>
      <c r="O140" s="25">
        <v>5.25</v>
      </c>
      <c r="P140" s="25">
        <v>352.22</v>
      </c>
      <c r="Q140" s="25">
        <v>456.88</v>
      </c>
      <c r="R140" s="25">
        <v>148.46</v>
      </c>
      <c r="S140" s="25">
        <v>3.54</v>
      </c>
      <c r="T140" s="11"/>
    </row>
    <row r="141" spans="1:20" s="79" customFormat="1" ht="15" customHeight="1">
      <c r="A141" s="73" t="s">
        <v>64</v>
      </c>
      <c r="B141" s="337" t="s">
        <v>108</v>
      </c>
      <c r="C141" s="337"/>
      <c r="D141" s="337"/>
      <c r="E141" s="337"/>
      <c r="F141" s="69" t="s">
        <v>45</v>
      </c>
      <c r="G141" s="211"/>
      <c r="H141" s="83">
        <v>0.46</v>
      </c>
      <c r="I141" s="83">
        <v>0.02</v>
      </c>
      <c r="J141" s="83">
        <v>16.25</v>
      </c>
      <c r="K141" s="83">
        <v>67</v>
      </c>
      <c r="L141" s="71"/>
      <c r="M141" s="71"/>
      <c r="N141" s="71"/>
      <c r="O141" s="71"/>
      <c r="P141" s="71">
        <v>0.4</v>
      </c>
      <c r="Q141" s="71"/>
      <c r="R141" s="71"/>
      <c r="S141" s="71">
        <v>0.4</v>
      </c>
      <c r="T141" s="166"/>
    </row>
    <row r="142" spans="1:20" s="79" customFormat="1" ht="15" customHeight="1">
      <c r="A142" s="73"/>
      <c r="B142" s="159"/>
      <c r="C142" s="159"/>
      <c r="D142" s="159"/>
      <c r="E142" s="159"/>
      <c r="F142" s="69"/>
      <c r="G142" s="231"/>
      <c r="H142" s="83"/>
      <c r="I142" s="83"/>
      <c r="J142" s="83"/>
      <c r="K142" s="83"/>
      <c r="L142" s="71"/>
      <c r="M142" s="71"/>
      <c r="N142" s="71"/>
      <c r="O142" s="71"/>
      <c r="P142" s="71"/>
      <c r="Q142" s="71"/>
      <c r="R142" s="71"/>
      <c r="S142" s="71"/>
      <c r="T142" s="166"/>
    </row>
    <row r="143" spans="1:20" s="79" customFormat="1" ht="15" customHeight="1">
      <c r="A143" s="73"/>
      <c r="B143" s="159"/>
      <c r="C143" s="159"/>
      <c r="D143" s="159"/>
      <c r="E143" s="159"/>
      <c r="F143" s="39"/>
      <c r="G143" s="231"/>
      <c r="H143" s="83"/>
      <c r="I143" s="83"/>
      <c r="J143" s="83"/>
      <c r="K143" s="83"/>
      <c r="L143" s="71"/>
      <c r="M143" s="71"/>
      <c r="N143" s="71"/>
      <c r="O143" s="71"/>
      <c r="P143" s="71"/>
      <c r="Q143" s="71"/>
      <c r="R143" s="71"/>
      <c r="S143" s="71"/>
      <c r="T143" s="166"/>
    </row>
    <row r="144" spans="1:20">
      <c r="A144" s="45"/>
      <c r="B144" s="45" t="s">
        <v>44</v>
      </c>
      <c r="C144" s="45"/>
      <c r="D144" s="45"/>
      <c r="E144" s="38"/>
      <c r="F144" s="48"/>
      <c r="G144" s="46">
        <v>102</v>
      </c>
      <c r="H144" s="46">
        <f>SUM(H140:H141)</f>
        <v>8.82</v>
      </c>
      <c r="I144" s="46">
        <f t="shared" ref="I144:S144" si="32">SUM(I140:I141)</f>
        <v>20.16</v>
      </c>
      <c r="J144" s="46">
        <f t="shared" si="32"/>
        <v>64.319999999999993</v>
      </c>
      <c r="K144" s="46">
        <f t="shared" si="32"/>
        <v>482</v>
      </c>
      <c r="L144" s="46">
        <f t="shared" si="32"/>
        <v>0.48</v>
      </c>
      <c r="M144" s="46">
        <f t="shared" si="32"/>
        <v>2.5</v>
      </c>
      <c r="N144" s="46">
        <f t="shared" si="32"/>
        <v>38</v>
      </c>
      <c r="O144" s="46">
        <f t="shared" si="32"/>
        <v>5.25</v>
      </c>
      <c r="P144" s="46">
        <f t="shared" si="32"/>
        <v>352.62</v>
      </c>
      <c r="Q144" s="46">
        <f t="shared" si="32"/>
        <v>456.88</v>
      </c>
      <c r="R144" s="46">
        <f t="shared" si="32"/>
        <v>148.46</v>
      </c>
      <c r="S144" s="46">
        <f t="shared" si="32"/>
        <v>3.94</v>
      </c>
      <c r="T144" s="11"/>
    </row>
    <row r="145" spans="1:20">
      <c r="A145" s="4"/>
      <c r="B145" s="2"/>
      <c r="E145" s="17"/>
      <c r="F145" s="10"/>
      <c r="G145" s="204"/>
      <c r="H145" s="8"/>
      <c r="I145" s="8"/>
      <c r="J145" s="8"/>
      <c r="K145" s="8"/>
      <c r="L145" s="11"/>
      <c r="M145" s="11"/>
      <c r="N145" s="11"/>
      <c r="O145" s="11"/>
      <c r="P145" s="11"/>
      <c r="Q145" s="11"/>
      <c r="R145" s="11"/>
      <c r="S145" s="11"/>
      <c r="T145" s="11"/>
    </row>
    <row r="146" spans="1:20">
      <c r="A146" s="4"/>
      <c r="E146" s="3"/>
      <c r="H146" s="6"/>
      <c r="I146" s="6"/>
      <c r="J146" s="6"/>
      <c r="K146" s="6"/>
      <c r="L146" s="11"/>
      <c r="M146" s="11"/>
      <c r="N146" s="11"/>
      <c r="O146" s="11"/>
      <c r="P146" s="11"/>
      <c r="Q146" s="11"/>
      <c r="R146" s="11"/>
      <c r="S146" s="11"/>
      <c r="T146" s="11"/>
    </row>
    <row r="147" spans="1:20">
      <c r="A147" s="4"/>
      <c r="B147" s="2"/>
      <c r="C147" s="2"/>
      <c r="D147" s="2"/>
      <c r="E147" s="2"/>
      <c r="F147" s="2"/>
      <c r="G147" s="202"/>
      <c r="H147" s="6"/>
      <c r="I147" s="167"/>
      <c r="J147" s="167"/>
      <c r="K147" s="8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>
      <c r="B148" s="1" t="s">
        <v>89</v>
      </c>
      <c r="C148" s="1"/>
      <c r="D148" s="1"/>
      <c r="E148" s="2"/>
      <c r="F148" s="2"/>
      <c r="G148" s="224"/>
      <c r="H148" s="175"/>
      <c r="I148" s="175"/>
      <c r="J148" s="175"/>
      <c r="K148" s="175"/>
      <c r="L148" s="11"/>
      <c r="M148" s="11"/>
      <c r="N148" s="11"/>
      <c r="O148" s="11"/>
      <c r="P148" s="11"/>
      <c r="Q148" s="11"/>
      <c r="R148" s="11"/>
      <c r="S148" s="11"/>
      <c r="T148" s="11"/>
    </row>
    <row r="149" spans="1:20" ht="30">
      <c r="A149" s="84" t="s">
        <v>29</v>
      </c>
      <c r="B149" s="343" t="s">
        <v>0</v>
      </c>
      <c r="C149" s="344"/>
      <c r="D149" s="344"/>
      <c r="E149" s="344"/>
      <c r="F149" s="14" t="s">
        <v>1</v>
      </c>
      <c r="G149" s="205" t="s">
        <v>2</v>
      </c>
      <c r="H149" s="168" t="s">
        <v>7</v>
      </c>
      <c r="I149" s="168" t="s">
        <v>8</v>
      </c>
      <c r="J149" s="168" t="s">
        <v>9</v>
      </c>
      <c r="K149" s="168" t="s">
        <v>10</v>
      </c>
      <c r="L149" s="168" t="s">
        <v>21</v>
      </c>
      <c r="M149" s="168" t="s">
        <v>22</v>
      </c>
      <c r="N149" s="168" t="s">
        <v>23</v>
      </c>
      <c r="O149" s="168" t="s">
        <v>24</v>
      </c>
      <c r="P149" s="168" t="s">
        <v>25</v>
      </c>
      <c r="Q149" s="168" t="s">
        <v>26</v>
      </c>
      <c r="R149" s="168" t="s">
        <v>27</v>
      </c>
      <c r="S149" s="168" t="s">
        <v>28</v>
      </c>
      <c r="T149" s="11"/>
    </row>
    <row r="150" spans="1:20">
      <c r="B150" s="2"/>
      <c r="C150" s="1" t="s">
        <v>39</v>
      </c>
      <c r="D150" s="2"/>
      <c r="E150" s="2"/>
      <c r="F150" s="1"/>
      <c r="G150" s="206"/>
      <c r="H150" s="167"/>
      <c r="I150" s="167"/>
      <c r="J150" s="167"/>
      <c r="K150" s="167"/>
      <c r="L150" s="11"/>
      <c r="M150" s="11"/>
      <c r="N150" s="11"/>
      <c r="O150" s="11"/>
      <c r="P150" s="11"/>
      <c r="Q150" s="11"/>
      <c r="R150" s="11"/>
      <c r="S150" s="11"/>
      <c r="T150" s="11"/>
    </row>
    <row r="151" spans="1:20" s="105" customFormat="1" ht="15.75">
      <c r="A151" s="107" t="s">
        <v>135</v>
      </c>
      <c r="B151" s="349" t="s">
        <v>136</v>
      </c>
      <c r="C151" s="349"/>
      <c r="D151" s="349"/>
      <c r="E151" s="349"/>
      <c r="F151" s="108">
        <v>50</v>
      </c>
      <c r="G151" s="213"/>
      <c r="H151" s="181">
        <v>4.3</v>
      </c>
      <c r="I151" s="181">
        <v>2.88</v>
      </c>
      <c r="J151" s="181">
        <v>6.2</v>
      </c>
      <c r="K151" s="181">
        <v>60</v>
      </c>
      <c r="L151" s="110">
        <v>0.01</v>
      </c>
      <c r="M151" s="110">
        <v>0.11</v>
      </c>
      <c r="N151" s="110"/>
      <c r="O151" s="110">
        <v>0.06</v>
      </c>
      <c r="P151" s="110">
        <v>150</v>
      </c>
      <c r="Q151" s="110">
        <v>90</v>
      </c>
      <c r="R151" s="110">
        <v>8.25</v>
      </c>
      <c r="S151" s="110">
        <v>0.11</v>
      </c>
      <c r="T151" s="169"/>
    </row>
    <row r="152" spans="1:20" s="100" customFormat="1" ht="15.75">
      <c r="A152" s="96" t="s">
        <v>55</v>
      </c>
      <c r="B152" s="101" t="s">
        <v>30</v>
      </c>
      <c r="F152" s="97">
        <v>100</v>
      </c>
      <c r="G152" s="222"/>
      <c r="H152" s="98">
        <v>0.4</v>
      </c>
      <c r="I152" s="98">
        <v>0.4</v>
      </c>
      <c r="J152" s="98">
        <v>9.8000000000000007</v>
      </c>
      <c r="K152" s="98">
        <v>47</v>
      </c>
      <c r="L152" s="126">
        <v>0.03</v>
      </c>
      <c r="M152" s="126">
        <v>10</v>
      </c>
      <c r="N152" s="126"/>
      <c r="O152" s="126">
        <v>0.2</v>
      </c>
      <c r="P152" s="126">
        <v>16</v>
      </c>
      <c r="Q152" s="126">
        <v>11</v>
      </c>
      <c r="R152" s="126">
        <v>9</v>
      </c>
      <c r="S152" s="126">
        <v>2.2000000000000002</v>
      </c>
      <c r="T152" s="172"/>
    </row>
    <row r="153" spans="1:20" s="105" customFormat="1" ht="26.25" customHeight="1">
      <c r="A153" s="107" t="s">
        <v>105</v>
      </c>
      <c r="B153" s="338" t="s">
        <v>137</v>
      </c>
      <c r="C153" s="338"/>
      <c r="D153" s="338"/>
      <c r="E153" s="338"/>
      <c r="F153" s="108">
        <v>100</v>
      </c>
      <c r="G153" s="213"/>
      <c r="H153" s="110">
        <v>1.9</v>
      </c>
      <c r="I153" s="110">
        <v>0.3</v>
      </c>
      <c r="J153" s="110">
        <v>30.7</v>
      </c>
      <c r="K153" s="110">
        <v>136</v>
      </c>
      <c r="L153" s="110">
        <v>0.06</v>
      </c>
      <c r="M153" s="110"/>
      <c r="N153" s="110">
        <v>5</v>
      </c>
      <c r="O153" s="110">
        <v>0.6</v>
      </c>
      <c r="P153" s="110">
        <v>34</v>
      </c>
      <c r="Q153" s="110">
        <v>52</v>
      </c>
      <c r="R153" s="110">
        <v>9</v>
      </c>
      <c r="S153" s="110">
        <v>0.6</v>
      </c>
      <c r="T153" s="162"/>
    </row>
    <row r="154" spans="1:20">
      <c r="A154" s="54"/>
      <c r="B154" s="2"/>
      <c r="F154" s="5"/>
      <c r="G154" s="209"/>
      <c r="H154" s="8">
        <f>SUM(H151:H153:I152)/3</f>
        <v>3.393333333333334</v>
      </c>
      <c r="I154" s="8">
        <f>SUM(I151:I153:J152)/3</f>
        <v>16.760000000000002</v>
      </c>
      <c r="J154" s="8">
        <f>SUM(J151:J153:K152)/3</f>
        <v>96.566666666666663</v>
      </c>
      <c r="K154" s="8">
        <f>SUM(K151:K153:L152)/3</f>
        <v>81.033333333333331</v>
      </c>
      <c r="L154" s="8">
        <f>SUM(L151:L153:M152)/3</f>
        <v>3.4033333333333338</v>
      </c>
      <c r="M154" s="8">
        <f>SUM(M151:M153:N152)/3</f>
        <v>5.0366666666666662</v>
      </c>
      <c r="N154" s="8">
        <f>SUM(N151:N153:O152)/3</f>
        <v>1.9533333333333331</v>
      </c>
      <c r="O154" s="8">
        <f>SUM(O151:O153:P152)/3</f>
        <v>66.953333333333333</v>
      </c>
      <c r="P154" s="8">
        <f>SUM(P151:P153:Q152)/3</f>
        <v>117.66666666666667</v>
      </c>
      <c r="Q154" s="8">
        <f>SUM(Q151:Q153:R152)/3</f>
        <v>59.75</v>
      </c>
      <c r="R154" s="8">
        <f>SUM(R151:R153:S152)/3</f>
        <v>9.7200000000000006</v>
      </c>
      <c r="S154" s="8">
        <f>SUM(S151:S153:T152)/3</f>
        <v>0.97000000000000008</v>
      </c>
      <c r="T154" s="11"/>
    </row>
    <row r="155" spans="1:20">
      <c r="A155" s="54"/>
      <c r="B155" s="2"/>
      <c r="C155" s="1" t="s">
        <v>31</v>
      </c>
      <c r="D155" s="2"/>
      <c r="E155" s="2"/>
      <c r="F155" s="5"/>
      <c r="G155" s="210"/>
      <c r="H155" s="6"/>
      <c r="I155" s="6"/>
      <c r="J155" s="6"/>
      <c r="K155" s="6"/>
      <c r="L155" s="20"/>
      <c r="M155" s="20"/>
      <c r="N155" s="20"/>
      <c r="O155" s="20"/>
      <c r="P155" s="20"/>
      <c r="Q155" s="20"/>
      <c r="R155" s="20"/>
      <c r="S155" s="20"/>
      <c r="T155" s="11"/>
    </row>
    <row r="156" spans="1:20" s="105" customFormat="1" ht="15.75">
      <c r="A156" s="108" t="s">
        <v>138</v>
      </c>
      <c r="B156" s="103" t="s">
        <v>139</v>
      </c>
      <c r="F156" s="108">
        <v>200</v>
      </c>
      <c r="G156" s="213"/>
      <c r="H156" s="110">
        <v>2.84</v>
      </c>
      <c r="I156" s="110">
        <v>3.67</v>
      </c>
      <c r="J156" s="110">
        <v>15.03</v>
      </c>
      <c r="K156" s="110">
        <v>115</v>
      </c>
      <c r="L156" s="129">
        <v>0.08</v>
      </c>
      <c r="M156" s="129">
        <v>4.5999999999999996</v>
      </c>
      <c r="N156" s="129">
        <v>16.84</v>
      </c>
      <c r="O156" s="129">
        <v>1.29</v>
      </c>
      <c r="P156" s="129">
        <v>26.72</v>
      </c>
      <c r="Q156" s="129">
        <v>57.7</v>
      </c>
      <c r="R156" s="129">
        <v>20.28</v>
      </c>
      <c r="S156" s="129">
        <v>0.93</v>
      </c>
      <c r="T156" s="162"/>
    </row>
    <row r="157" spans="1:20">
      <c r="A157" s="54"/>
      <c r="B157" s="2"/>
      <c r="F157" s="5"/>
      <c r="G157" s="209"/>
      <c r="H157" s="8">
        <f>SUM(H156)</f>
        <v>2.84</v>
      </c>
      <c r="I157" s="8">
        <f t="shared" ref="I157:S157" si="33">SUM(I156)</f>
        <v>3.67</v>
      </c>
      <c r="J157" s="8">
        <f t="shared" si="33"/>
        <v>15.03</v>
      </c>
      <c r="K157" s="8">
        <f t="shared" si="33"/>
        <v>115</v>
      </c>
      <c r="L157" s="8">
        <f t="shared" si="33"/>
        <v>0.08</v>
      </c>
      <c r="M157" s="8">
        <f t="shared" si="33"/>
        <v>4.5999999999999996</v>
      </c>
      <c r="N157" s="8">
        <f t="shared" si="33"/>
        <v>16.84</v>
      </c>
      <c r="O157" s="8">
        <f t="shared" si="33"/>
        <v>1.29</v>
      </c>
      <c r="P157" s="8">
        <f t="shared" si="33"/>
        <v>26.72</v>
      </c>
      <c r="Q157" s="8">
        <f t="shared" si="33"/>
        <v>57.7</v>
      </c>
      <c r="R157" s="8">
        <f t="shared" si="33"/>
        <v>20.28</v>
      </c>
      <c r="S157" s="8">
        <f t="shared" si="33"/>
        <v>0.93</v>
      </c>
      <c r="T157" s="11"/>
    </row>
    <row r="158" spans="1:20">
      <c r="A158" s="54"/>
      <c r="B158" s="2"/>
      <c r="F158" s="5"/>
      <c r="G158" s="209"/>
      <c r="H158" s="8"/>
      <c r="I158" s="8"/>
      <c r="J158" s="8"/>
      <c r="K158" s="8"/>
      <c r="L158" s="20"/>
      <c r="M158" s="20"/>
      <c r="N158" s="20"/>
      <c r="O158" s="20"/>
      <c r="P158" s="20"/>
      <c r="Q158" s="20"/>
      <c r="R158" s="20"/>
      <c r="S158" s="20"/>
      <c r="T158" s="11"/>
    </row>
    <row r="159" spans="1:20">
      <c r="A159" s="54"/>
      <c r="B159" s="1"/>
      <c r="C159" s="1" t="s">
        <v>34</v>
      </c>
      <c r="D159" s="1"/>
      <c r="E159" s="1"/>
      <c r="F159" s="7"/>
      <c r="G159" s="209"/>
      <c r="H159" s="8"/>
      <c r="I159" s="8"/>
      <c r="J159" s="8"/>
      <c r="K159" s="8"/>
      <c r="L159" s="20"/>
      <c r="M159" s="20"/>
      <c r="N159" s="20"/>
      <c r="O159" s="20"/>
      <c r="P159" s="20"/>
      <c r="Q159" s="20"/>
      <c r="R159" s="20"/>
      <c r="S159" s="20"/>
      <c r="T159" s="11"/>
    </row>
    <row r="160" spans="1:20" s="105" customFormat="1" ht="16.5" customHeight="1">
      <c r="A160" s="107" t="s">
        <v>140</v>
      </c>
      <c r="B160" s="109" t="s">
        <v>141</v>
      </c>
      <c r="C160" s="104"/>
      <c r="D160" s="104"/>
      <c r="E160" s="104"/>
      <c r="F160" s="107" t="s">
        <v>131</v>
      </c>
      <c r="G160" s="213"/>
      <c r="H160" s="110">
        <v>15</v>
      </c>
      <c r="I160" s="110">
        <v>9</v>
      </c>
      <c r="J160" s="110">
        <v>24.2</v>
      </c>
      <c r="K160" s="110">
        <v>239.3</v>
      </c>
      <c r="L160" s="129">
        <v>0.20499999999999999</v>
      </c>
      <c r="M160" s="129">
        <v>19.5</v>
      </c>
      <c r="N160" s="129">
        <v>103.7</v>
      </c>
      <c r="O160" s="129">
        <v>3.11</v>
      </c>
      <c r="P160" s="129">
        <v>47.95</v>
      </c>
      <c r="Q160" s="129">
        <v>189.5</v>
      </c>
      <c r="R160" s="129">
        <v>58</v>
      </c>
      <c r="S160" s="129">
        <v>2.9</v>
      </c>
      <c r="T160" s="162"/>
    </row>
    <row r="161" spans="1:20" s="105" customFormat="1" ht="16.5" customHeight="1">
      <c r="A161" s="107" t="s">
        <v>142</v>
      </c>
      <c r="B161" s="345" t="s">
        <v>143</v>
      </c>
      <c r="C161" s="345"/>
      <c r="D161" s="345"/>
      <c r="E161" s="345"/>
      <c r="F161" s="127">
        <v>80</v>
      </c>
      <c r="G161" s="213"/>
      <c r="H161" s="110">
        <v>17.940000000000001</v>
      </c>
      <c r="I161" s="110">
        <v>6.41</v>
      </c>
      <c r="J161" s="110">
        <v>5.15</v>
      </c>
      <c r="K161" s="110">
        <v>151</v>
      </c>
      <c r="L161" s="110">
        <v>0.06</v>
      </c>
      <c r="M161" s="110">
        <v>0.64</v>
      </c>
      <c r="N161" s="110">
        <v>32</v>
      </c>
      <c r="O161" s="110">
        <v>1.44</v>
      </c>
      <c r="P161" s="110">
        <v>46.4</v>
      </c>
      <c r="Q161" s="110">
        <v>86.4</v>
      </c>
      <c r="R161" s="110">
        <v>24</v>
      </c>
      <c r="S161" s="110">
        <v>1.44</v>
      </c>
      <c r="T161" s="162"/>
    </row>
    <row r="162" spans="1:20">
      <c r="A162" s="54"/>
      <c r="B162" s="2"/>
      <c r="F162" s="5"/>
      <c r="G162" s="209"/>
      <c r="H162" s="8">
        <f>SUM(H160:H161)/2</f>
        <v>16.47</v>
      </c>
      <c r="I162" s="8">
        <f t="shared" ref="I162:S162" si="34">SUM(I160:I161)/2</f>
        <v>7.7050000000000001</v>
      </c>
      <c r="J162" s="8">
        <f t="shared" si="34"/>
        <v>14.675000000000001</v>
      </c>
      <c r="K162" s="8">
        <f t="shared" si="34"/>
        <v>195.15</v>
      </c>
      <c r="L162" s="8">
        <f t="shared" si="34"/>
        <v>0.13250000000000001</v>
      </c>
      <c r="M162" s="8">
        <f t="shared" si="34"/>
        <v>10.07</v>
      </c>
      <c r="N162" s="8">
        <f t="shared" si="34"/>
        <v>67.849999999999994</v>
      </c>
      <c r="O162" s="8">
        <f t="shared" si="34"/>
        <v>2.2749999999999999</v>
      </c>
      <c r="P162" s="8">
        <f t="shared" si="34"/>
        <v>47.174999999999997</v>
      </c>
      <c r="Q162" s="8">
        <f t="shared" si="34"/>
        <v>137.94999999999999</v>
      </c>
      <c r="R162" s="8">
        <f t="shared" si="34"/>
        <v>41</v>
      </c>
      <c r="S162" s="8">
        <f t="shared" si="34"/>
        <v>2.17</v>
      </c>
      <c r="T162" s="11"/>
    </row>
    <row r="163" spans="1:20">
      <c r="A163" s="54"/>
      <c r="B163" s="2"/>
      <c r="C163" s="1" t="s">
        <v>35</v>
      </c>
      <c r="D163" s="1"/>
      <c r="E163" s="2"/>
      <c r="F163" s="5"/>
      <c r="G163" s="210"/>
      <c r="H163" s="8"/>
      <c r="I163" s="8"/>
      <c r="J163" s="8"/>
      <c r="K163" s="8"/>
      <c r="L163" s="20"/>
      <c r="M163" s="20"/>
      <c r="N163" s="20"/>
      <c r="O163" s="20"/>
      <c r="P163" s="20"/>
      <c r="Q163" s="20"/>
      <c r="R163" s="20"/>
      <c r="S163" s="20"/>
      <c r="T163" s="11"/>
    </row>
    <row r="164" spans="1:20" s="99" customFormat="1" ht="17.25" customHeight="1">
      <c r="A164" s="96" t="s">
        <v>75</v>
      </c>
      <c r="B164" s="106" t="s">
        <v>144</v>
      </c>
      <c r="F164" s="96" t="s">
        <v>145</v>
      </c>
      <c r="G164" s="222"/>
      <c r="H164" s="98">
        <v>19.13</v>
      </c>
      <c r="I164" s="98">
        <v>10.050000000000001</v>
      </c>
      <c r="J164" s="98">
        <v>38.130000000000003</v>
      </c>
      <c r="K164" s="98">
        <v>326.89999999999998</v>
      </c>
      <c r="L164" s="126">
        <v>0.59</v>
      </c>
      <c r="M164" s="126">
        <v>5.0759999999999996</v>
      </c>
      <c r="N164" s="126">
        <v>71.42</v>
      </c>
      <c r="O164" s="126">
        <v>36.1</v>
      </c>
      <c r="P164" s="126">
        <v>166.3</v>
      </c>
      <c r="Q164" s="126">
        <v>297.7</v>
      </c>
      <c r="R164" s="126">
        <v>131.6</v>
      </c>
      <c r="S164" s="126">
        <v>6.37</v>
      </c>
      <c r="T164" s="172"/>
    </row>
    <row r="165" spans="1:20">
      <c r="A165" s="54"/>
      <c r="B165" s="2"/>
      <c r="C165" s="2"/>
      <c r="D165" s="2"/>
      <c r="E165" s="2"/>
      <c r="F165" s="5"/>
      <c r="G165" s="209"/>
      <c r="H165" s="8">
        <f t="shared" ref="H165:S165" si="35">SUM(H164)</f>
        <v>19.13</v>
      </c>
      <c r="I165" s="8">
        <f t="shared" si="35"/>
        <v>10.050000000000001</v>
      </c>
      <c r="J165" s="8">
        <f t="shared" si="35"/>
        <v>38.130000000000003</v>
      </c>
      <c r="K165" s="8">
        <f t="shared" si="35"/>
        <v>326.89999999999998</v>
      </c>
      <c r="L165" s="18">
        <f t="shared" si="35"/>
        <v>0.59</v>
      </c>
      <c r="M165" s="18">
        <f t="shared" si="35"/>
        <v>5.0759999999999996</v>
      </c>
      <c r="N165" s="18">
        <f t="shared" si="35"/>
        <v>71.42</v>
      </c>
      <c r="O165" s="18">
        <f t="shared" si="35"/>
        <v>36.1</v>
      </c>
      <c r="P165" s="18">
        <f t="shared" si="35"/>
        <v>166.3</v>
      </c>
      <c r="Q165" s="18">
        <f t="shared" si="35"/>
        <v>297.7</v>
      </c>
      <c r="R165" s="18">
        <f t="shared" si="35"/>
        <v>131.6</v>
      </c>
      <c r="S165" s="18">
        <f t="shared" si="35"/>
        <v>6.37</v>
      </c>
      <c r="T165" s="11"/>
    </row>
    <row r="166" spans="1:20">
      <c r="A166" s="54"/>
      <c r="B166" s="2"/>
      <c r="C166" s="1" t="s">
        <v>36</v>
      </c>
      <c r="D166" s="1"/>
      <c r="E166" s="2"/>
      <c r="F166" s="5"/>
      <c r="G166" s="210"/>
      <c r="H166" s="6"/>
      <c r="I166" s="6"/>
      <c r="J166" s="6"/>
      <c r="K166" s="6"/>
      <c r="L166" s="20"/>
      <c r="M166" s="20"/>
      <c r="N166" s="20"/>
      <c r="O166" s="20"/>
      <c r="P166" s="20"/>
      <c r="Q166" s="20"/>
      <c r="R166" s="20"/>
      <c r="S166" s="20"/>
      <c r="T166" s="11"/>
    </row>
    <row r="167" spans="1:20" s="100" customFormat="1" ht="15" customHeight="1">
      <c r="A167" s="134" t="s">
        <v>146</v>
      </c>
      <c r="B167" s="352" t="s">
        <v>147</v>
      </c>
      <c r="C167" s="352"/>
      <c r="D167" s="352"/>
      <c r="E167" s="352"/>
      <c r="F167" s="97" t="s">
        <v>170</v>
      </c>
      <c r="G167" s="222"/>
      <c r="H167" s="98">
        <v>1.2</v>
      </c>
      <c r="I167" s="98"/>
      <c r="J167" s="98">
        <v>31.6</v>
      </c>
      <c r="K167" s="98">
        <v>126</v>
      </c>
      <c r="L167" s="98">
        <v>0.02</v>
      </c>
      <c r="M167" s="98">
        <v>0.8</v>
      </c>
      <c r="N167" s="126"/>
      <c r="O167" s="98">
        <v>1.1000000000000001</v>
      </c>
      <c r="P167" s="98">
        <v>32.6</v>
      </c>
      <c r="Q167" s="98">
        <v>29.2</v>
      </c>
      <c r="R167" s="98">
        <v>21</v>
      </c>
      <c r="S167" s="98">
        <v>1.2</v>
      </c>
      <c r="T167" s="172"/>
    </row>
    <row r="168" spans="1:20">
      <c r="A168" s="54"/>
      <c r="B168" s="2"/>
      <c r="C168" s="2"/>
      <c r="D168" s="2"/>
      <c r="E168" s="2"/>
      <c r="F168" s="5"/>
      <c r="G168" s="209"/>
      <c r="H168" s="8">
        <f>SUM(H167)</f>
        <v>1.2</v>
      </c>
      <c r="I168" s="8"/>
      <c r="J168" s="8">
        <f>SUM(J167)</f>
        <v>31.6</v>
      </c>
      <c r="K168" s="8">
        <f>SUM(K167)</f>
        <v>126</v>
      </c>
      <c r="L168" s="18">
        <f>SUM(L167)</f>
        <v>0.02</v>
      </c>
      <c r="M168" s="18">
        <f>SUM(M167)</f>
        <v>0.8</v>
      </c>
      <c r="N168" s="18"/>
      <c r="O168" s="18">
        <f>SUM(O167)</f>
        <v>1.1000000000000001</v>
      </c>
      <c r="P168" s="18">
        <f>SUM(P167)</f>
        <v>32.6</v>
      </c>
      <c r="Q168" s="18">
        <f>SUM(Q167)</f>
        <v>29.2</v>
      </c>
      <c r="R168" s="18">
        <f>SUM(R167)</f>
        <v>21</v>
      </c>
      <c r="S168" s="18">
        <f>SUM(S167)</f>
        <v>1.2</v>
      </c>
      <c r="T168" s="11"/>
    </row>
    <row r="169" spans="1:20">
      <c r="A169" s="67" t="s">
        <v>61</v>
      </c>
      <c r="B169" s="2" t="s">
        <v>5</v>
      </c>
      <c r="C169" s="2"/>
      <c r="D169" s="2"/>
      <c r="E169" s="2"/>
      <c r="F169" s="5">
        <v>40</v>
      </c>
      <c r="G169" s="210"/>
      <c r="H169" s="6">
        <v>2.9</v>
      </c>
      <c r="I169" s="6">
        <v>0.8</v>
      </c>
      <c r="J169" s="6">
        <v>17</v>
      </c>
      <c r="K169" s="6">
        <v>90</v>
      </c>
      <c r="L169" s="20">
        <v>0.04</v>
      </c>
      <c r="M169" s="20"/>
      <c r="N169" s="20"/>
      <c r="O169" s="20">
        <v>0.4</v>
      </c>
      <c r="P169" s="20">
        <v>8.6999999999999993</v>
      </c>
      <c r="Q169" s="20">
        <v>34.1</v>
      </c>
      <c r="R169" s="20">
        <v>9.1</v>
      </c>
      <c r="S169" s="20">
        <v>0.52</v>
      </c>
      <c r="T169" s="11"/>
    </row>
    <row r="170" spans="1:20">
      <c r="A170" s="54"/>
      <c r="B170" s="2"/>
      <c r="C170" s="2"/>
      <c r="D170" s="2"/>
      <c r="E170" s="2"/>
      <c r="F170" s="5"/>
      <c r="G170" s="210"/>
      <c r="H170" s="8">
        <f>H169</f>
        <v>2.9</v>
      </c>
      <c r="I170" s="8">
        <f t="shared" ref="I170:S170" si="36">I169</f>
        <v>0.8</v>
      </c>
      <c r="J170" s="8">
        <f t="shared" si="36"/>
        <v>17</v>
      </c>
      <c r="K170" s="8">
        <f t="shared" si="36"/>
        <v>90</v>
      </c>
      <c r="L170" s="8">
        <f t="shared" si="36"/>
        <v>0.04</v>
      </c>
      <c r="M170" s="8">
        <f t="shared" si="36"/>
        <v>0</v>
      </c>
      <c r="N170" s="8">
        <f t="shared" si="36"/>
        <v>0</v>
      </c>
      <c r="O170" s="8">
        <f t="shared" si="36"/>
        <v>0.4</v>
      </c>
      <c r="P170" s="8">
        <f t="shared" si="36"/>
        <v>8.6999999999999993</v>
      </c>
      <c r="Q170" s="8">
        <f t="shared" si="36"/>
        <v>34.1</v>
      </c>
      <c r="R170" s="8">
        <f t="shared" si="36"/>
        <v>9.1</v>
      </c>
      <c r="S170" s="8">
        <f t="shared" si="36"/>
        <v>0.52</v>
      </c>
      <c r="T170" s="11"/>
    </row>
    <row r="171" spans="1:20">
      <c r="A171" s="54"/>
      <c r="B171" s="2"/>
      <c r="C171" s="2"/>
      <c r="D171" s="2"/>
      <c r="E171" s="2"/>
      <c r="F171" s="5"/>
      <c r="G171" s="210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11"/>
    </row>
    <row r="172" spans="1:20">
      <c r="A172" s="54"/>
      <c r="B172" s="2"/>
      <c r="C172" s="2"/>
      <c r="D172" s="2"/>
      <c r="E172" s="3"/>
      <c r="F172" s="10" t="s">
        <v>6</v>
      </c>
      <c r="G172" s="219"/>
      <c r="H172" s="8">
        <f>H170+H168+H165+H162+H157+H154</f>
        <v>45.933333333333323</v>
      </c>
      <c r="I172" s="8">
        <f t="shared" ref="I172:S172" si="37">I170+I168+I165+I162+I157+I154</f>
        <v>38.984999999999999</v>
      </c>
      <c r="J172" s="8">
        <f t="shared" si="37"/>
        <v>213.00166666666667</v>
      </c>
      <c r="K172" s="8">
        <f t="shared" si="37"/>
        <v>934.08333333333326</v>
      </c>
      <c r="L172" s="8">
        <f t="shared" si="37"/>
        <v>4.265833333333334</v>
      </c>
      <c r="M172" s="8">
        <f t="shared" si="37"/>
        <v>25.582666666666665</v>
      </c>
      <c r="N172" s="8">
        <f t="shared" si="37"/>
        <v>158.06333333333333</v>
      </c>
      <c r="O172" s="8">
        <f t="shared" si="37"/>
        <v>108.11833333333334</v>
      </c>
      <c r="P172" s="8">
        <f t="shared" si="37"/>
        <v>399.16166666666669</v>
      </c>
      <c r="Q172" s="8">
        <f t="shared" si="37"/>
        <v>616.4</v>
      </c>
      <c r="R172" s="8">
        <f t="shared" si="37"/>
        <v>232.7</v>
      </c>
      <c r="S172" s="8">
        <f t="shared" si="37"/>
        <v>12.16</v>
      </c>
      <c r="T172" s="11"/>
    </row>
    <row r="173" spans="1:20">
      <c r="A173" s="54"/>
      <c r="B173" s="2"/>
      <c r="C173" s="1"/>
      <c r="D173" s="2"/>
      <c r="E173" s="3"/>
      <c r="F173" s="5"/>
      <c r="G173" s="210"/>
      <c r="H173" s="6"/>
      <c r="I173" s="6"/>
      <c r="J173" s="6"/>
      <c r="K173" s="6"/>
      <c r="L173" s="11"/>
      <c r="M173" s="11"/>
      <c r="N173" s="11"/>
      <c r="O173" s="11"/>
      <c r="P173" s="11"/>
      <c r="Q173" s="11"/>
      <c r="R173" s="11"/>
      <c r="S173" s="11"/>
      <c r="T173" s="11"/>
    </row>
    <row r="174" spans="1:20">
      <c r="A174" s="56"/>
      <c r="B174" s="45" t="s">
        <v>40</v>
      </c>
      <c r="C174" s="37"/>
      <c r="D174" s="37"/>
      <c r="E174" s="38"/>
      <c r="F174" s="43"/>
      <c r="G174" s="210"/>
      <c r="H174" s="164"/>
      <c r="I174" s="164"/>
      <c r="J174" s="164"/>
      <c r="K174" s="164"/>
      <c r="L174" s="165"/>
      <c r="M174" s="165"/>
      <c r="N174" s="165"/>
      <c r="O174" s="165"/>
      <c r="P174" s="165"/>
      <c r="Q174" s="165"/>
      <c r="R174" s="165"/>
      <c r="S174" s="165"/>
      <c r="T174" s="11"/>
    </row>
    <row r="175" spans="1:20">
      <c r="A175" s="81" t="s">
        <v>65</v>
      </c>
      <c r="B175" s="37" t="s">
        <v>171</v>
      </c>
      <c r="C175" s="37"/>
      <c r="D175" s="37"/>
      <c r="E175" s="38"/>
      <c r="F175" s="39" t="s">
        <v>17</v>
      </c>
      <c r="G175" s="210"/>
      <c r="H175" s="40">
        <v>6.72</v>
      </c>
      <c r="I175" s="40">
        <v>6.24</v>
      </c>
      <c r="J175" s="40">
        <v>34.200000000000003</v>
      </c>
      <c r="K175" s="40">
        <v>220</v>
      </c>
      <c r="L175" s="25">
        <v>0.05</v>
      </c>
      <c r="M175" s="25">
        <v>0.2</v>
      </c>
      <c r="N175" s="25">
        <v>49</v>
      </c>
      <c r="O175" s="25">
        <v>0.55000000000000004</v>
      </c>
      <c r="P175" s="25">
        <v>113.4</v>
      </c>
      <c r="Q175" s="25">
        <v>95.46</v>
      </c>
      <c r="R175" s="25">
        <v>16.45</v>
      </c>
      <c r="S175" s="25">
        <v>0.38</v>
      </c>
      <c r="T175" s="11"/>
    </row>
    <row r="176" spans="1:20" s="139" customFormat="1" ht="14.25" customHeight="1">
      <c r="A176" s="135" t="s">
        <v>148</v>
      </c>
      <c r="B176" s="136" t="s">
        <v>149</v>
      </c>
      <c r="C176" s="136"/>
      <c r="D176" s="136"/>
      <c r="E176" s="136"/>
      <c r="F176" s="137">
        <v>50</v>
      </c>
      <c r="G176" s="208"/>
      <c r="H176" s="138">
        <v>1.9</v>
      </c>
      <c r="I176" s="138">
        <v>0.3</v>
      </c>
      <c r="J176" s="138">
        <v>30.7</v>
      </c>
      <c r="K176" s="138">
        <v>136</v>
      </c>
      <c r="L176" s="138">
        <v>0.06</v>
      </c>
      <c r="M176" s="138"/>
      <c r="N176" s="138">
        <v>5</v>
      </c>
      <c r="O176" s="138">
        <v>0.6</v>
      </c>
      <c r="P176" s="138">
        <v>34</v>
      </c>
      <c r="Q176" s="138">
        <v>52</v>
      </c>
      <c r="R176" s="138">
        <v>9</v>
      </c>
      <c r="S176" s="138">
        <v>0.6</v>
      </c>
      <c r="T176" s="182"/>
    </row>
    <row r="177" spans="1:20" ht="15" customHeight="1">
      <c r="A177" s="73" t="s">
        <v>64</v>
      </c>
      <c r="B177" s="336" t="s">
        <v>109</v>
      </c>
      <c r="C177" s="336"/>
      <c r="D177" s="336"/>
      <c r="E177" s="336"/>
      <c r="F177" s="39" t="s">
        <v>45</v>
      </c>
      <c r="G177" s="210"/>
      <c r="H177" s="6">
        <v>7.0000000000000007E-2</v>
      </c>
      <c r="I177" s="6">
        <v>0.02</v>
      </c>
      <c r="J177" s="6">
        <v>15</v>
      </c>
      <c r="K177" s="6">
        <v>60</v>
      </c>
      <c r="L177" s="20"/>
      <c r="M177" s="20">
        <v>0.03</v>
      </c>
      <c r="N177" s="20"/>
      <c r="O177" s="20"/>
      <c r="P177" s="20">
        <v>11.1</v>
      </c>
      <c r="Q177" s="20">
        <v>3.9</v>
      </c>
      <c r="R177" s="20">
        <v>2.2999999999999998</v>
      </c>
      <c r="S177" s="20">
        <v>0.49</v>
      </c>
      <c r="T177" s="11"/>
    </row>
    <row r="178" spans="1:20">
      <c r="A178" s="67" t="s">
        <v>61</v>
      </c>
      <c r="B178" s="37" t="s">
        <v>43</v>
      </c>
      <c r="C178" s="37"/>
      <c r="D178" s="37"/>
      <c r="E178" s="38"/>
      <c r="F178" s="39">
        <v>35</v>
      </c>
      <c r="G178" s="210"/>
      <c r="H178" s="40">
        <v>2.2999999999999998</v>
      </c>
      <c r="I178" s="40">
        <v>0.4</v>
      </c>
      <c r="J178" s="40">
        <v>12.3</v>
      </c>
      <c r="K178" s="40">
        <v>72</v>
      </c>
      <c r="L178" s="25">
        <v>0.04</v>
      </c>
      <c r="M178" s="25"/>
      <c r="N178" s="25"/>
      <c r="O178" s="25">
        <v>0.4</v>
      </c>
      <c r="P178" s="25">
        <v>8.1999999999999993</v>
      </c>
      <c r="Q178" s="25">
        <v>36.9</v>
      </c>
      <c r="R178" s="25">
        <v>11</v>
      </c>
      <c r="S178" s="25">
        <v>0.91</v>
      </c>
      <c r="T178" s="11"/>
    </row>
    <row r="179" spans="1:20">
      <c r="A179" s="67"/>
      <c r="B179" s="37"/>
      <c r="C179" s="37"/>
      <c r="D179" s="37"/>
      <c r="E179" s="38"/>
      <c r="F179" s="39"/>
      <c r="G179" s="219"/>
      <c r="H179" s="40"/>
      <c r="I179" s="40"/>
      <c r="J179" s="40"/>
      <c r="K179" s="40"/>
      <c r="L179" s="25"/>
      <c r="M179" s="25"/>
      <c r="N179" s="25"/>
      <c r="O179" s="25"/>
      <c r="P179" s="25"/>
      <c r="Q179" s="25"/>
      <c r="R179" s="25"/>
      <c r="S179" s="25"/>
      <c r="T179" s="11"/>
    </row>
    <row r="180" spans="1:20">
      <c r="A180" s="67"/>
      <c r="B180" s="37"/>
      <c r="C180" s="37"/>
      <c r="D180" s="37"/>
      <c r="E180" s="38"/>
      <c r="F180" s="39"/>
      <c r="G180" s="219"/>
      <c r="H180" s="40"/>
      <c r="I180" s="40"/>
      <c r="J180" s="40"/>
      <c r="K180" s="40"/>
      <c r="L180" s="25"/>
      <c r="M180" s="25"/>
      <c r="N180" s="25"/>
      <c r="O180" s="25"/>
      <c r="P180" s="25"/>
      <c r="Q180" s="25"/>
      <c r="R180" s="25"/>
      <c r="S180" s="25"/>
      <c r="T180" s="11"/>
    </row>
    <row r="181" spans="1:20">
      <c r="A181" s="42"/>
      <c r="B181" s="42" t="s">
        <v>44</v>
      </c>
      <c r="C181" s="42"/>
      <c r="D181" s="42"/>
      <c r="F181" s="49"/>
      <c r="G181" s="46">
        <v>102</v>
      </c>
      <c r="H181" s="46">
        <f>SUM(H175:H178)</f>
        <v>10.989999999999998</v>
      </c>
      <c r="I181" s="46">
        <f t="shared" ref="I181:S181" si="38">SUM(I175:I178)</f>
        <v>6.96</v>
      </c>
      <c r="J181" s="46">
        <f t="shared" si="38"/>
        <v>92.2</v>
      </c>
      <c r="K181" s="46">
        <f t="shared" si="38"/>
        <v>488</v>
      </c>
      <c r="L181" s="46">
        <f t="shared" si="38"/>
        <v>0.15</v>
      </c>
      <c r="M181" s="46">
        <f t="shared" si="38"/>
        <v>0.23</v>
      </c>
      <c r="N181" s="46">
        <f t="shared" si="38"/>
        <v>54</v>
      </c>
      <c r="O181" s="46">
        <f t="shared" si="38"/>
        <v>1.5499999999999998</v>
      </c>
      <c r="P181" s="46">
        <f t="shared" si="38"/>
        <v>166.7</v>
      </c>
      <c r="Q181" s="46">
        <f t="shared" si="38"/>
        <v>188.26</v>
      </c>
      <c r="R181" s="46">
        <f t="shared" si="38"/>
        <v>38.75</v>
      </c>
      <c r="S181" s="46">
        <f t="shared" si="38"/>
        <v>2.38</v>
      </c>
      <c r="T181" s="11"/>
    </row>
    <row r="182" spans="1:20">
      <c r="A182" s="4"/>
      <c r="B182" s="2"/>
      <c r="C182" s="2"/>
      <c r="D182" s="2"/>
      <c r="E182" s="2"/>
      <c r="F182" s="5"/>
      <c r="G182" s="202"/>
      <c r="H182" s="6"/>
      <c r="I182" s="6"/>
      <c r="J182" s="6"/>
      <c r="K182" s="6"/>
      <c r="L182" s="11"/>
      <c r="M182" s="11"/>
      <c r="N182" s="11"/>
      <c r="O182" s="11"/>
      <c r="P182" s="11"/>
      <c r="Q182" s="11"/>
      <c r="R182" s="11"/>
      <c r="S182" s="11"/>
      <c r="T182" s="11"/>
    </row>
    <row r="183" spans="1:20">
      <c r="A183" s="4"/>
      <c r="B183" s="2"/>
      <c r="C183" s="2"/>
      <c r="D183" s="2"/>
      <c r="E183" s="2"/>
      <c r="F183" s="2"/>
      <c r="G183" s="204"/>
      <c r="H183" s="8"/>
      <c r="I183" s="167"/>
      <c r="J183" s="167"/>
      <c r="K183" s="8"/>
      <c r="L183" s="11"/>
      <c r="M183" s="11"/>
      <c r="N183" s="11"/>
      <c r="O183" s="11"/>
      <c r="P183" s="11"/>
      <c r="Q183" s="11"/>
      <c r="R183" s="11"/>
      <c r="S183" s="11"/>
      <c r="T183" s="11"/>
    </row>
    <row r="184" spans="1:20">
      <c r="A184" s="4"/>
      <c r="B184" s="1" t="s">
        <v>90</v>
      </c>
      <c r="C184" s="1"/>
      <c r="D184" s="1"/>
      <c r="E184" s="2"/>
      <c r="F184" s="2"/>
      <c r="G184" s="224"/>
      <c r="H184" s="175"/>
      <c r="I184" s="167"/>
      <c r="J184" s="167"/>
      <c r="K184" s="8"/>
      <c r="L184" s="11"/>
      <c r="M184" s="11"/>
      <c r="N184" s="11"/>
      <c r="O184" s="11"/>
      <c r="P184" s="11"/>
      <c r="Q184" s="11"/>
      <c r="R184" s="11"/>
      <c r="S184" s="11"/>
      <c r="T184" s="11"/>
    </row>
    <row r="185" spans="1:20" ht="30">
      <c r="A185" s="84" t="s">
        <v>29</v>
      </c>
      <c r="B185" s="52" t="s">
        <v>0</v>
      </c>
      <c r="C185" s="52"/>
      <c r="D185" s="52"/>
      <c r="E185" s="1"/>
      <c r="F185" s="14" t="s">
        <v>1</v>
      </c>
      <c r="G185" s="205" t="s">
        <v>2</v>
      </c>
      <c r="H185" s="168" t="s">
        <v>7</v>
      </c>
      <c r="I185" s="168" t="s">
        <v>8</v>
      </c>
      <c r="J185" s="168" t="s">
        <v>9</v>
      </c>
      <c r="K185" s="168" t="s">
        <v>10</v>
      </c>
      <c r="L185" s="168" t="s">
        <v>21</v>
      </c>
      <c r="M185" s="168" t="s">
        <v>22</v>
      </c>
      <c r="N185" s="168" t="s">
        <v>23</v>
      </c>
      <c r="O185" s="168" t="s">
        <v>24</v>
      </c>
      <c r="P185" s="168" t="s">
        <v>25</v>
      </c>
      <c r="Q185" s="168" t="s">
        <v>26</v>
      </c>
      <c r="R185" s="168" t="s">
        <v>27</v>
      </c>
      <c r="S185" s="168" t="s">
        <v>28</v>
      </c>
      <c r="T185" s="11"/>
    </row>
    <row r="186" spans="1:20">
      <c r="A186" s="4"/>
      <c r="B186" s="2"/>
      <c r="C186" s="1" t="s">
        <v>32</v>
      </c>
      <c r="D186" s="2"/>
      <c r="E186" s="2"/>
      <c r="F186" s="1"/>
      <c r="G186" s="206"/>
      <c r="H186" s="167"/>
      <c r="I186" s="167"/>
      <c r="J186" s="167"/>
      <c r="K186" s="8"/>
      <c r="L186" s="11"/>
      <c r="M186" s="11"/>
      <c r="N186" s="11"/>
      <c r="O186" s="11"/>
      <c r="P186" s="11"/>
      <c r="Q186" s="11"/>
      <c r="R186" s="11"/>
      <c r="S186" s="11"/>
      <c r="T186" s="11"/>
    </row>
    <row r="187" spans="1:20" s="105" customFormat="1" ht="15.75">
      <c r="A187" s="108" t="s">
        <v>66</v>
      </c>
      <c r="B187" s="103" t="s">
        <v>152</v>
      </c>
      <c r="C187" s="103"/>
      <c r="D187" s="103"/>
      <c r="E187" s="103"/>
      <c r="F187" s="108" t="s">
        <v>153</v>
      </c>
      <c r="G187" s="213"/>
      <c r="H187" s="110">
        <v>6.93</v>
      </c>
      <c r="I187" s="110">
        <v>11.65</v>
      </c>
      <c r="J187" s="110">
        <v>46.36</v>
      </c>
      <c r="K187" s="110">
        <v>323</v>
      </c>
      <c r="L187" s="129">
        <v>0.44</v>
      </c>
      <c r="M187" s="129">
        <v>2.7</v>
      </c>
      <c r="N187" s="129"/>
      <c r="O187" s="129">
        <v>0.5</v>
      </c>
      <c r="P187" s="129">
        <v>80.58</v>
      </c>
      <c r="Q187" s="129">
        <v>70.5</v>
      </c>
      <c r="R187" s="129">
        <v>226.75</v>
      </c>
      <c r="S187" s="129">
        <v>56.75</v>
      </c>
      <c r="T187" s="162"/>
    </row>
    <row r="188" spans="1:20">
      <c r="A188" s="73" t="s">
        <v>67</v>
      </c>
      <c r="B188" s="2" t="s">
        <v>37</v>
      </c>
      <c r="F188" s="5" t="s">
        <v>20</v>
      </c>
      <c r="G188" s="210"/>
      <c r="H188" s="6">
        <v>0.72</v>
      </c>
      <c r="I188" s="6">
        <v>8.52</v>
      </c>
      <c r="J188" s="6">
        <v>3.6</v>
      </c>
      <c r="K188" s="6">
        <v>95</v>
      </c>
      <c r="L188" s="25">
        <v>0.03</v>
      </c>
      <c r="M188" s="25">
        <v>2.52</v>
      </c>
      <c r="N188" s="20"/>
      <c r="O188" s="25">
        <v>0.06</v>
      </c>
      <c r="P188" s="25">
        <v>21</v>
      </c>
      <c r="Q188" s="25">
        <v>27.6</v>
      </c>
      <c r="R188" s="25">
        <v>7.8</v>
      </c>
      <c r="S188" s="25">
        <v>0.3</v>
      </c>
      <c r="T188" s="11"/>
    </row>
    <row r="189" spans="1:20" ht="15.75">
      <c r="G189" s="232"/>
      <c r="H189" s="21">
        <f>SUM(H187:H188)/2</f>
        <v>3.8249999999999997</v>
      </c>
      <c r="I189" s="21">
        <f t="shared" ref="I189:S189" si="39">SUM(I187:I188)/2</f>
        <v>10.085000000000001</v>
      </c>
      <c r="J189" s="21">
        <f t="shared" si="39"/>
        <v>24.98</v>
      </c>
      <c r="K189" s="21">
        <f t="shared" si="39"/>
        <v>209</v>
      </c>
      <c r="L189" s="21">
        <f t="shared" si="39"/>
        <v>0.23499999999999999</v>
      </c>
      <c r="M189" s="21">
        <f t="shared" si="39"/>
        <v>2.6100000000000003</v>
      </c>
      <c r="N189" s="21">
        <f t="shared" si="39"/>
        <v>0</v>
      </c>
      <c r="O189" s="21">
        <f t="shared" si="39"/>
        <v>0.28000000000000003</v>
      </c>
      <c r="P189" s="21">
        <f t="shared" si="39"/>
        <v>50.79</v>
      </c>
      <c r="Q189" s="21">
        <f t="shared" si="39"/>
        <v>49.05</v>
      </c>
      <c r="R189" s="21">
        <f t="shared" si="39"/>
        <v>117.27500000000001</v>
      </c>
      <c r="S189" s="21">
        <f t="shared" si="39"/>
        <v>28.524999999999999</v>
      </c>
      <c r="T189" s="11"/>
    </row>
    <row r="190" spans="1:20">
      <c r="A190" s="4"/>
      <c r="B190" s="2"/>
      <c r="C190" s="1" t="s">
        <v>31</v>
      </c>
      <c r="D190" s="2"/>
      <c r="E190" s="2"/>
      <c r="F190" s="5"/>
      <c r="G190" s="210"/>
      <c r="H190" s="6"/>
      <c r="I190" s="6"/>
      <c r="J190" s="6"/>
      <c r="K190" s="6"/>
      <c r="L190" s="20"/>
      <c r="M190" s="20"/>
      <c r="N190" s="20"/>
      <c r="O190" s="20"/>
      <c r="P190" s="20"/>
      <c r="Q190" s="20"/>
      <c r="R190" s="20"/>
      <c r="S190" s="20"/>
      <c r="T190" s="11"/>
    </row>
    <row r="191" spans="1:20" s="72" customFormat="1" ht="15.75" customHeight="1">
      <c r="A191" s="93" t="s">
        <v>63</v>
      </c>
      <c r="B191" s="337" t="s">
        <v>52</v>
      </c>
      <c r="C191" s="339"/>
      <c r="D191" s="339"/>
      <c r="E191" s="339"/>
      <c r="F191" s="82" t="s">
        <v>12</v>
      </c>
      <c r="G191" s="218"/>
      <c r="H191" s="83">
        <v>1.65</v>
      </c>
      <c r="I191" s="83">
        <v>5.18</v>
      </c>
      <c r="J191" s="83">
        <v>9.51</v>
      </c>
      <c r="K191" s="83">
        <v>99.06</v>
      </c>
      <c r="L191" s="71">
        <v>7.0000000000000007E-2</v>
      </c>
      <c r="M191" s="71">
        <v>10.79</v>
      </c>
      <c r="N191" s="71"/>
      <c r="O191" s="71">
        <v>2.41</v>
      </c>
      <c r="P191" s="71">
        <v>36.24</v>
      </c>
      <c r="Q191" s="71">
        <v>51.24</v>
      </c>
      <c r="R191" s="71">
        <v>21.58</v>
      </c>
      <c r="S191" s="71">
        <v>0.80600000000000005</v>
      </c>
      <c r="T191" s="161"/>
    </row>
    <row r="192" spans="1:20">
      <c r="A192" s="4"/>
      <c r="B192" s="2"/>
      <c r="C192" s="2"/>
      <c r="D192" s="2"/>
      <c r="E192" s="2"/>
      <c r="F192" s="5"/>
      <c r="G192" s="209"/>
      <c r="H192" s="8">
        <f t="shared" ref="H192:K192" si="40">SUM(H191)</f>
        <v>1.65</v>
      </c>
      <c r="I192" s="8">
        <f t="shared" si="40"/>
        <v>5.18</v>
      </c>
      <c r="J192" s="8">
        <f t="shared" si="40"/>
        <v>9.51</v>
      </c>
      <c r="K192" s="8">
        <f t="shared" si="40"/>
        <v>99.06</v>
      </c>
      <c r="L192" s="18">
        <f t="shared" ref="L192:S192" si="41">SUM(L191)</f>
        <v>7.0000000000000007E-2</v>
      </c>
      <c r="M192" s="18">
        <f t="shared" si="41"/>
        <v>10.79</v>
      </c>
      <c r="N192" s="18">
        <f t="shared" si="41"/>
        <v>0</v>
      </c>
      <c r="O192" s="18">
        <f t="shared" si="41"/>
        <v>2.41</v>
      </c>
      <c r="P192" s="18">
        <f t="shared" si="41"/>
        <v>36.24</v>
      </c>
      <c r="Q192" s="18">
        <f t="shared" si="41"/>
        <v>51.24</v>
      </c>
      <c r="R192" s="18">
        <f t="shared" si="41"/>
        <v>21.58</v>
      </c>
      <c r="S192" s="18">
        <f t="shared" si="41"/>
        <v>0.80600000000000005</v>
      </c>
      <c r="T192" s="11"/>
    </row>
    <row r="193" spans="1:20">
      <c r="A193" s="4"/>
      <c r="B193" s="2"/>
      <c r="C193" s="1" t="s">
        <v>34</v>
      </c>
      <c r="D193" s="2"/>
      <c r="E193" s="2"/>
      <c r="F193" s="2"/>
      <c r="G193" s="209"/>
      <c r="H193" s="8"/>
      <c r="I193" s="8"/>
      <c r="J193" s="8"/>
      <c r="K193" s="8"/>
      <c r="L193" s="20"/>
      <c r="M193" s="20"/>
      <c r="N193" s="20"/>
      <c r="O193" s="20"/>
      <c r="P193" s="20"/>
      <c r="Q193" s="20"/>
      <c r="R193" s="20"/>
      <c r="S193" s="20"/>
      <c r="T193" s="11"/>
    </row>
    <row r="194" spans="1:20" s="31" customFormat="1" ht="2.25" customHeight="1">
      <c r="A194" s="27"/>
      <c r="B194" s="28"/>
      <c r="C194" s="32"/>
      <c r="D194" s="28"/>
      <c r="E194" s="28"/>
      <c r="F194" s="28"/>
      <c r="G194" s="233"/>
      <c r="H194" s="30"/>
      <c r="I194" s="30"/>
      <c r="J194" s="30"/>
      <c r="K194" s="30"/>
      <c r="L194" s="26"/>
      <c r="M194" s="26"/>
      <c r="N194" s="26"/>
      <c r="O194" s="26"/>
      <c r="P194" s="26"/>
      <c r="Q194" s="26"/>
      <c r="R194" s="26"/>
      <c r="S194" s="26"/>
      <c r="T194" s="183"/>
    </row>
    <row r="195" spans="1:20" s="105" customFormat="1" ht="15.75">
      <c r="A195" s="107" t="s">
        <v>72</v>
      </c>
      <c r="B195" s="143" t="s">
        <v>73</v>
      </c>
      <c r="F195" s="127" t="s">
        <v>154</v>
      </c>
      <c r="G195" s="213"/>
      <c r="H195" s="110">
        <v>9.4600000000000009</v>
      </c>
      <c r="I195" s="110">
        <v>10.3</v>
      </c>
      <c r="J195" s="110">
        <v>9.01</v>
      </c>
      <c r="K195" s="110">
        <v>154</v>
      </c>
      <c r="L195" s="129">
        <v>0.06</v>
      </c>
      <c r="M195" s="129">
        <v>0.27</v>
      </c>
      <c r="N195" s="129">
        <v>22.27</v>
      </c>
      <c r="O195" s="129">
        <v>0.48</v>
      </c>
      <c r="P195" s="129">
        <v>51.5</v>
      </c>
      <c r="Q195" s="129">
        <v>118.58</v>
      </c>
      <c r="R195" s="129">
        <v>21.64</v>
      </c>
      <c r="S195" s="129">
        <v>0.85</v>
      </c>
      <c r="T195" s="162"/>
    </row>
    <row r="196" spans="1:20" s="105" customFormat="1" ht="23.25" customHeight="1">
      <c r="A196" s="144" t="s">
        <v>155</v>
      </c>
      <c r="B196" s="105" t="s">
        <v>156</v>
      </c>
      <c r="F196" s="127" t="s">
        <v>157</v>
      </c>
      <c r="G196" s="227"/>
      <c r="H196" s="129">
        <v>6.8</v>
      </c>
      <c r="I196" s="129">
        <v>6.8</v>
      </c>
      <c r="J196" s="129">
        <v>9.67</v>
      </c>
      <c r="K196" s="129"/>
      <c r="L196" s="129"/>
      <c r="M196" s="129"/>
      <c r="N196" s="129"/>
      <c r="O196" s="129"/>
      <c r="P196" s="129"/>
      <c r="Q196" s="129"/>
      <c r="R196" s="129"/>
      <c r="S196" s="129"/>
      <c r="T196" s="162"/>
    </row>
    <row r="197" spans="1:20" s="31" customFormat="1">
      <c r="A197" s="27"/>
      <c r="B197" s="28"/>
      <c r="C197" s="28"/>
      <c r="D197" s="28"/>
      <c r="E197" s="28"/>
      <c r="F197" s="29"/>
      <c r="G197" s="233"/>
      <c r="H197" s="30">
        <f>SUM(H195:H196)/2</f>
        <v>8.1300000000000008</v>
      </c>
      <c r="I197" s="30">
        <f t="shared" ref="I197:S197" si="42">SUM(I195:I196)/2</f>
        <v>8.5500000000000007</v>
      </c>
      <c r="J197" s="30">
        <f t="shared" si="42"/>
        <v>9.34</v>
      </c>
      <c r="K197" s="30">
        <f t="shared" si="42"/>
        <v>77</v>
      </c>
      <c r="L197" s="30">
        <f t="shared" si="42"/>
        <v>0.03</v>
      </c>
      <c r="M197" s="30">
        <f t="shared" si="42"/>
        <v>0.13500000000000001</v>
      </c>
      <c r="N197" s="30">
        <f t="shared" si="42"/>
        <v>11.135</v>
      </c>
      <c r="O197" s="30">
        <f t="shared" si="42"/>
        <v>0.24</v>
      </c>
      <c r="P197" s="30">
        <f t="shared" si="42"/>
        <v>25.75</v>
      </c>
      <c r="Q197" s="30">
        <f t="shared" si="42"/>
        <v>59.29</v>
      </c>
      <c r="R197" s="30">
        <f t="shared" si="42"/>
        <v>10.82</v>
      </c>
      <c r="S197" s="30">
        <f t="shared" si="42"/>
        <v>0.42499999999999999</v>
      </c>
      <c r="T197" s="183"/>
    </row>
    <row r="198" spans="1:20" s="31" customFormat="1">
      <c r="A198" s="27"/>
      <c r="B198" s="28"/>
      <c r="C198" s="32" t="s">
        <v>35</v>
      </c>
      <c r="D198" s="28"/>
      <c r="E198" s="28"/>
      <c r="G198" s="233"/>
      <c r="H198" s="30"/>
      <c r="I198" s="30"/>
      <c r="J198" s="30"/>
      <c r="K198" s="30"/>
      <c r="L198" s="26"/>
      <c r="M198" s="26"/>
      <c r="N198" s="26"/>
      <c r="O198" s="26"/>
      <c r="P198" s="26"/>
      <c r="Q198" s="26"/>
      <c r="R198" s="26"/>
      <c r="S198" s="26"/>
      <c r="T198" s="183"/>
    </row>
    <row r="199" spans="1:20" s="105" customFormat="1" ht="15.75">
      <c r="A199" s="107" t="s">
        <v>84</v>
      </c>
      <c r="B199" s="109" t="s">
        <v>158</v>
      </c>
      <c r="C199" s="109"/>
      <c r="D199" s="109"/>
      <c r="E199" s="109"/>
      <c r="F199" s="108" t="s">
        <v>159</v>
      </c>
      <c r="G199" s="213"/>
      <c r="H199" s="110">
        <v>9.07</v>
      </c>
      <c r="I199" s="110">
        <v>5.55</v>
      </c>
      <c r="J199" s="110">
        <v>43.06</v>
      </c>
      <c r="K199" s="110">
        <v>257</v>
      </c>
      <c r="L199" s="129">
        <v>0.51</v>
      </c>
      <c r="M199" s="129">
        <v>4.87</v>
      </c>
      <c r="N199" s="129">
        <v>35.130000000000003</v>
      </c>
      <c r="O199" s="129">
        <v>1.25</v>
      </c>
      <c r="P199" s="129">
        <v>159.61000000000001</v>
      </c>
      <c r="Q199" s="129">
        <v>285.22000000000003</v>
      </c>
      <c r="R199" s="129">
        <v>126.37</v>
      </c>
      <c r="S199" s="129">
        <v>6.18</v>
      </c>
      <c r="T199" s="162"/>
    </row>
    <row r="200" spans="1:20" s="31" customFormat="1">
      <c r="A200" s="27"/>
      <c r="B200" s="28"/>
      <c r="C200" s="28"/>
      <c r="D200" s="28"/>
      <c r="E200" s="28"/>
      <c r="F200" s="34"/>
      <c r="G200" s="233"/>
      <c r="H200" s="30">
        <f t="shared" ref="H200:S200" si="43">SUM(H199)</f>
        <v>9.07</v>
      </c>
      <c r="I200" s="30">
        <f t="shared" si="43"/>
        <v>5.55</v>
      </c>
      <c r="J200" s="30">
        <f t="shared" si="43"/>
        <v>43.06</v>
      </c>
      <c r="K200" s="30">
        <f t="shared" si="43"/>
        <v>257</v>
      </c>
      <c r="L200" s="35">
        <f t="shared" si="43"/>
        <v>0.51</v>
      </c>
      <c r="M200" s="35">
        <f t="shared" si="43"/>
        <v>4.87</v>
      </c>
      <c r="N200" s="35">
        <f t="shared" si="43"/>
        <v>35.130000000000003</v>
      </c>
      <c r="O200" s="35">
        <f t="shared" si="43"/>
        <v>1.25</v>
      </c>
      <c r="P200" s="35">
        <f t="shared" si="43"/>
        <v>159.61000000000001</v>
      </c>
      <c r="Q200" s="35">
        <f t="shared" si="43"/>
        <v>285.22000000000003</v>
      </c>
      <c r="R200" s="35">
        <f t="shared" si="43"/>
        <v>126.37</v>
      </c>
      <c r="S200" s="35">
        <f t="shared" si="43"/>
        <v>6.18</v>
      </c>
      <c r="T200" s="183"/>
    </row>
    <row r="201" spans="1:20" s="31" customFormat="1">
      <c r="A201" s="27"/>
      <c r="B201" s="28"/>
      <c r="C201" s="32" t="s">
        <v>36</v>
      </c>
      <c r="D201" s="32"/>
      <c r="E201" s="28"/>
      <c r="F201" s="34"/>
      <c r="G201" s="234"/>
      <c r="H201" s="33"/>
      <c r="I201" s="30"/>
      <c r="J201" s="30"/>
      <c r="K201" s="30"/>
      <c r="L201" s="26"/>
      <c r="M201" s="26"/>
      <c r="N201" s="26"/>
      <c r="O201" s="26"/>
      <c r="P201" s="26"/>
      <c r="Q201" s="26"/>
      <c r="R201" s="26"/>
      <c r="S201" s="26"/>
      <c r="T201" s="183"/>
    </row>
    <row r="202" spans="1:20" s="105" customFormat="1" ht="30.75" customHeight="1">
      <c r="A202" s="107" t="s">
        <v>160</v>
      </c>
      <c r="B202" s="351" t="s">
        <v>161</v>
      </c>
      <c r="C202" s="351"/>
      <c r="D202" s="351"/>
      <c r="E202" s="351"/>
      <c r="F202" s="133">
        <v>200</v>
      </c>
      <c r="G202" s="213"/>
      <c r="H202" s="145">
        <v>0.04</v>
      </c>
      <c r="I202" s="145">
        <v>0.03</v>
      </c>
      <c r="J202" s="145">
        <v>28.08</v>
      </c>
      <c r="K202" s="145">
        <v>114.6</v>
      </c>
      <c r="L202" s="145">
        <v>0.02</v>
      </c>
      <c r="M202" s="145">
        <v>26</v>
      </c>
      <c r="N202" s="145"/>
      <c r="O202" s="145">
        <v>0.4</v>
      </c>
      <c r="P202" s="145">
        <v>18</v>
      </c>
      <c r="Q202" s="145">
        <v>18</v>
      </c>
      <c r="R202" s="145">
        <v>12</v>
      </c>
      <c r="S202" s="145">
        <v>0.8</v>
      </c>
      <c r="T202" s="162"/>
    </row>
    <row r="203" spans="1:20" s="105" customFormat="1" ht="15.75">
      <c r="A203" s="116" t="s">
        <v>64</v>
      </c>
      <c r="B203" s="338" t="s">
        <v>108</v>
      </c>
      <c r="C203" s="338"/>
      <c r="D203" s="338"/>
      <c r="E203" s="338"/>
      <c r="F203" s="108" t="s">
        <v>45</v>
      </c>
      <c r="G203" s="213"/>
      <c r="H203" s="110">
        <v>0.46</v>
      </c>
      <c r="I203" s="110">
        <v>0.02</v>
      </c>
      <c r="J203" s="110">
        <v>16.25</v>
      </c>
      <c r="K203" s="110">
        <v>67</v>
      </c>
      <c r="L203" s="129"/>
      <c r="M203" s="129"/>
      <c r="N203" s="129"/>
      <c r="O203" s="129"/>
      <c r="P203" s="129">
        <v>0.4</v>
      </c>
      <c r="Q203" s="129"/>
      <c r="R203" s="129"/>
      <c r="S203" s="129">
        <v>0.4</v>
      </c>
      <c r="T203" s="162"/>
    </row>
    <row r="204" spans="1:20" s="31" customFormat="1">
      <c r="A204" s="87"/>
      <c r="B204" s="28"/>
      <c r="C204" s="28"/>
      <c r="D204" s="28"/>
      <c r="E204" s="28"/>
      <c r="F204" s="32"/>
      <c r="G204" s="233"/>
      <c r="H204" s="30">
        <f>SUM(H202:H203)/2</f>
        <v>0.25</v>
      </c>
      <c r="I204" s="30">
        <f t="shared" ref="I204:S204" si="44">SUM(I202:I203)/2</f>
        <v>2.5000000000000001E-2</v>
      </c>
      <c r="J204" s="30">
        <f t="shared" si="44"/>
        <v>22.164999999999999</v>
      </c>
      <c r="K204" s="30">
        <f t="shared" si="44"/>
        <v>90.8</v>
      </c>
      <c r="L204" s="30">
        <f t="shared" si="44"/>
        <v>0.01</v>
      </c>
      <c r="M204" s="30">
        <f t="shared" si="44"/>
        <v>13</v>
      </c>
      <c r="N204" s="30">
        <f t="shared" si="44"/>
        <v>0</v>
      </c>
      <c r="O204" s="30">
        <f t="shared" si="44"/>
        <v>0.2</v>
      </c>
      <c r="P204" s="30">
        <f t="shared" si="44"/>
        <v>9.1999999999999993</v>
      </c>
      <c r="Q204" s="30">
        <f t="shared" si="44"/>
        <v>9</v>
      </c>
      <c r="R204" s="30">
        <f t="shared" si="44"/>
        <v>6</v>
      </c>
      <c r="S204" s="30">
        <f t="shared" si="44"/>
        <v>0.60000000000000009</v>
      </c>
      <c r="T204" s="183"/>
    </row>
    <row r="205" spans="1:20">
      <c r="A205" s="67" t="s">
        <v>61</v>
      </c>
      <c r="B205" s="2" t="s">
        <v>5</v>
      </c>
      <c r="C205" s="2"/>
      <c r="D205" s="2"/>
      <c r="E205" s="2"/>
      <c r="F205" s="5">
        <v>40</v>
      </c>
      <c r="G205" s="210"/>
      <c r="H205" s="6">
        <v>2.9</v>
      </c>
      <c r="I205" s="6">
        <v>0.8</v>
      </c>
      <c r="J205" s="6">
        <v>17</v>
      </c>
      <c r="K205" s="6">
        <v>90</v>
      </c>
      <c r="L205" s="20">
        <v>0.04</v>
      </c>
      <c r="M205" s="20"/>
      <c r="N205" s="20"/>
      <c r="O205" s="20">
        <v>0.4</v>
      </c>
      <c r="P205" s="20">
        <v>8.6999999999999993</v>
      </c>
      <c r="Q205" s="20">
        <v>34.1</v>
      </c>
      <c r="R205" s="20">
        <v>9.1</v>
      </c>
      <c r="S205" s="20">
        <v>0.52</v>
      </c>
      <c r="T205" s="11"/>
    </row>
    <row r="206" spans="1:20">
      <c r="A206" s="4"/>
      <c r="B206" s="2"/>
      <c r="C206" s="2"/>
      <c r="D206" s="2"/>
      <c r="E206" s="2"/>
      <c r="F206" s="5"/>
      <c r="G206" s="210"/>
      <c r="H206" s="8">
        <f>H205</f>
        <v>2.9</v>
      </c>
      <c r="I206" s="8">
        <f t="shared" ref="I206:S206" si="45">I205</f>
        <v>0.8</v>
      </c>
      <c r="J206" s="8">
        <f t="shared" si="45"/>
        <v>17</v>
      </c>
      <c r="K206" s="8">
        <f t="shared" si="45"/>
        <v>90</v>
      </c>
      <c r="L206" s="8">
        <f t="shared" si="45"/>
        <v>0.04</v>
      </c>
      <c r="M206" s="8">
        <f t="shared" si="45"/>
        <v>0</v>
      </c>
      <c r="N206" s="8">
        <f t="shared" si="45"/>
        <v>0</v>
      </c>
      <c r="O206" s="8">
        <f t="shared" si="45"/>
        <v>0.4</v>
      </c>
      <c r="P206" s="8">
        <f t="shared" si="45"/>
        <v>8.6999999999999993</v>
      </c>
      <c r="Q206" s="8">
        <f t="shared" si="45"/>
        <v>34.1</v>
      </c>
      <c r="R206" s="8">
        <f t="shared" si="45"/>
        <v>9.1</v>
      </c>
      <c r="S206" s="8">
        <f t="shared" si="45"/>
        <v>0.52</v>
      </c>
      <c r="T206" s="11"/>
    </row>
    <row r="207" spans="1:20">
      <c r="A207" s="4"/>
      <c r="B207" s="2"/>
      <c r="C207" s="2"/>
      <c r="D207" s="2"/>
      <c r="E207" s="2"/>
      <c r="F207" s="5"/>
      <c r="G207" s="210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11"/>
    </row>
    <row r="208" spans="1:20">
      <c r="A208" s="4"/>
      <c r="E208" s="3"/>
      <c r="F208" s="10" t="s">
        <v>6</v>
      </c>
      <c r="G208" s="219"/>
      <c r="H208" s="8">
        <f>H206+H204+H200+H197+H192+H189</f>
        <v>25.824999999999999</v>
      </c>
      <c r="I208" s="8">
        <f t="shared" ref="I208:S208" si="46">I206+I204+I200+I197+I192+I189</f>
        <v>30.19</v>
      </c>
      <c r="J208" s="8">
        <f t="shared" si="46"/>
        <v>126.05500000000001</v>
      </c>
      <c r="K208" s="8">
        <f t="shared" si="46"/>
        <v>822.8599999999999</v>
      </c>
      <c r="L208" s="8">
        <f t="shared" si="46"/>
        <v>0.89500000000000013</v>
      </c>
      <c r="M208" s="8">
        <f t="shared" si="46"/>
        <v>31.405000000000001</v>
      </c>
      <c r="N208" s="8">
        <f t="shared" si="46"/>
        <v>46.265000000000001</v>
      </c>
      <c r="O208" s="8">
        <f t="shared" si="46"/>
        <v>4.78</v>
      </c>
      <c r="P208" s="8">
        <f t="shared" si="46"/>
        <v>290.29000000000002</v>
      </c>
      <c r="Q208" s="8">
        <f t="shared" si="46"/>
        <v>487.90000000000009</v>
      </c>
      <c r="R208" s="8">
        <f t="shared" si="46"/>
        <v>291.14499999999998</v>
      </c>
      <c r="S208" s="8">
        <f t="shared" si="46"/>
        <v>37.055999999999997</v>
      </c>
      <c r="T208" s="11"/>
    </row>
    <row r="209" spans="1:20">
      <c r="A209" s="4"/>
      <c r="E209" s="3"/>
      <c r="F209" s="10"/>
      <c r="G209" s="209"/>
      <c r="H209" s="8"/>
      <c r="I209" s="8"/>
      <c r="J209" s="8"/>
      <c r="K209" s="8"/>
      <c r="L209" s="11"/>
      <c r="M209" s="11"/>
      <c r="N209" s="11"/>
      <c r="O209" s="11"/>
      <c r="P209" s="11"/>
      <c r="Q209" s="11"/>
      <c r="R209" s="11"/>
      <c r="S209" s="11"/>
      <c r="T209" s="11"/>
    </row>
    <row r="210" spans="1:20">
      <c r="A210" s="37"/>
      <c r="B210" s="45" t="s">
        <v>40</v>
      </c>
      <c r="C210" s="37"/>
      <c r="D210" s="37"/>
      <c r="E210" s="37"/>
      <c r="F210" s="50"/>
      <c r="G210" s="210"/>
      <c r="H210" s="50"/>
      <c r="I210" s="50"/>
      <c r="J210" s="50"/>
      <c r="K210" s="25"/>
      <c r="L210" s="25"/>
      <c r="M210" s="25"/>
      <c r="N210" s="25"/>
      <c r="O210" s="25"/>
      <c r="P210" s="25"/>
      <c r="Q210" s="25"/>
      <c r="R210" s="25"/>
      <c r="S210" s="11"/>
      <c r="T210" s="11"/>
    </row>
    <row r="211" spans="1:20" s="154" customFormat="1" ht="17.25" customHeight="1">
      <c r="A211" s="151" t="s">
        <v>162</v>
      </c>
      <c r="B211" s="152" t="s">
        <v>163</v>
      </c>
      <c r="C211" s="152"/>
      <c r="D211" s="153"/>
      <c r="F211" s="155" t="s">
        <v>164</v>
      </c>
      <c r="G211" s="235"/>
      <c r="H211" s="156">
        <v>15.6</v>
      </c>
      <c r="I211" s="156">
        <v>23.8</v>
      </c>
      <c r="J211" s="156">
        <v>23.2</v>
      </c>
      <c r="K211" s="156">
        <v>372</v>
      </c>
      <c r="L211" s="156">
        <v>0.13</v>
      </c>
      <c r="M211" s="156">
        <v>3.4</v>
      </c>
      <c r="N211" s="157">
        <v>32</v>
      </c>
      <c r="O211" s="157">
        <v>4.2</v>
      </c>
      <c r="P211" s="157">
        <v>26.2</v>
      </c>
      <c r="Q211" s="157">
        <v>210</v>
      </c>
      <c r="R211" s="157">
        <v>48.4</v>
      </c>
      <c r="S211" s="157">
        <v>3.2</v>
      </c>
      <c r="T211" s="184"/>
    </row>
    <row r="212" spans="1:20" s="118" customFormat="1" ht="14.25" customHeight="1">
      <c r="A212" s="158" t="s">
        <v>165</v>
      </c>
      <c r="B212" s="333" t="s">
        <v>166</v>
      </c>
      <c r="C212" s="334"/>
      <c r="D212" s="334"/>
      <c r="E212" s="334"/>
      <c r="F212" s="117">
        <v>50</v>
      </c>
      <c r="G212" s="208"/>
      <c r="H212" s="142">
        <v>3.7</v>
      </c>
      <c r="I212" s="142">
        <v>3.8</v>
      </c>
      <c r="J212" s="142">
        <v>23.9</v>
      </c>
      <c r="K212" s="142">
        <v>145</v>
      </c>
      <c r="L212" s="142">
        <v>0.03</v>
      </c>
      <c r="M212" s="112">
        <v>0.01</v>
      </c>
      <c r="N212" s="112">
        <v>14.4</v>
      </c>
      <c r="O212" s="112">
        <v>0.5</v>
      </c>
      <c r="P212" s="112">
        <v>12.2</v>
      </c>
      <c r="Q212" s="112">
        <v>34.9</v>
      </c>
      <c r="R212" s="112">
        <v>5.2</v>
      </c>
      <c r="S212" s="112">
        <v>0.43</v>
      </c>
      <c r="T212" s="163"/>
    </row>
    <row r="213" spans="1:20" ht="15" customHeight="1">
      <c r="A213" s="88" t="s">
        <v>64</v>
      </c>
      <c r="B213" s="335" t="s">
        <v>108</v>
      </c>
      <c r="C213" s="335"/>
      <c r="D213" s="335"/>
      <c r="E213" s="335"/>
      <c r="F213" s="29" t="s">
        <v>45</v>
      </c>
      <c r="G213" s="234"/>
      <c r="H213" s="6">
        <v>7.0000000000000007E-2</v>
      </c>
      <c r="I213" s="6">
        <v>0.02</v>
      </c>
      <c r="J213" s="6">
        <v>15</v>
      </c>
      <c r="K213" s="6">
        <v>60</v>
      </c>
      <c r="L213" s="20"/>
      <c r="M213" s="20">
        <v>0.03</v>
      </c>
      <c r="N213" s="20"/>
      <c r="O213" s="20"/>
      <c r="P213" s="20">
        <v>11.1</v>
      </c>
      <c r="Q213" s="20">
        <v>3.9</v>
      </c>
      <c r="R213" s="20">
        <v>2.2999999999999998</v>
      </c>
      <c r="S213" s="20">
        <v>0.49</v>
      </c>
      <c r="T213" s="11"/>
    </row>
    <row r="214" spans="1:20">
      <c r="A214" s="67" t="s">
        <v>61</v>
      </c>
      <c r="B214" s="37" t="s">
        <v>43</v>
      </c>
      <c r="C214" s="37"/>
      <c r="D214" s="37"/>
      <c r="F214" s="39">
        <v>35</v>
      </c>
      <c r="G214" s="210"/>
      <c r="H214" s="40">
        <v>2.2999999999999998</v>
      </c>
      <c r="I214" s="40">
        <v>0.4</v>
      </c>
      <c r="J214" s="40">
        <v>12.3</v>
      </c>
      <c r="K214" s="40">
        <v>72</v>
      </c>
      <c r="L214" s="25">
        <v>0.04</v>
      </c>
      <c r="M214" s="25"/>
      <c r="N214" s="25"/>
      <c r="O214" s="25">
        <v>0.4</v>
      </c>
      <c r="P214" s="25">
        <v>8.1999999999999993</v>
      </c>
      <c r="Q214" s="25">
        <v>36.9</v>
      </c>
      <c r="R214" s="25">
        <v>11</v>
      </c>
      <c r="S214" s="25">
        <v>0.91</v>
      </c>
      <c r="T214" s="11"/>
    </row>
    <row r="215" spans="1:20">
      <c r="A215" s="67"/>
      <c r="B215" s="37"/>
      <c r="C215" s="37"/>
      <c r="D215" s="37"/>
      <c r="F215" s="39"/>
      <c r="G215" s="219"/>
      <c r="H215" s="40"/>
      <c r="I215" s="40"/>
      <c r="J215" s="40"/>
      <c r="K215" s="40"/>
      <c r="L215" s="25"/>
      <c r="M215" s="25"/>
      <c r="N215" s="25"/>
      <c r="O215" s="25"/>
      <c r="P215" s="25"/>
      <c r="Q215" s="25"/>
      <c r="R215" s="25"/>
      <c r="S215" s="25"/>
      <c r="T215" s="11"/>
    </row>
    <row r="216" spans="1:20">
      <c r="A216" s="67"/>
      <c r="B216" s="37"/>
      <c r="C216" s="37"/>
      <c r="D216" s="37"/>
      <c r="F216" s="39"/>
      <c r="G216" s="219"/>
      <c r="H216" s="40"/>
      <c r="I216" s="40"/>
      <c r="J216" s="40"/>
      <c r="K216" s="40"/>
      <c r="L216" s="25"/>
      <c r="M216" s="25"/>
      <c r="N216" s="25"/>
      <c r="O216" s="25"/>
      <c r="P216" s="25"/>
      <c r="Q216" s="25"/>
      <c r="R216" s="25"/>
      <c r="S216" s="25"/>
      <c r="T216" s="11"/>
    </row>
    <row r="217" spans="1:20">
      <c r="A217" s="45"/>
      <c r="B217" s="45" t="s">
        <v>44</v>
      </c>
      <c r="C217" s="45"/>
      <c r="D217" s="45"/>
      <c r="F217" s="48"/>
      <c r="G217" s="46">
        <v>102</v>
      </c>
      <c r="H217" s="47">
        <f>SUM(H211:H214)</f>
        <v>21.67</v>
      </c>
      <c r="I217" s="47">
        <f t="shared" ref="I217:S217" si="47">SUM(I211:I214)</f>
        <v>28.02</v>
      </c>
      <c r="J217" s="47">
        <f t="shared" si="47"/>
        <v>74.399999999999991</v>
      </c>
      <c r="K217" s="47">
        <f t="shared" si="47"/>
        <v>649</v>
      </c>
      <c r="L217" s="47">
        <f t="shared" si="47"/>
        <v>0.2</v>
      </c>
      <c r="M217" s="47">
        <f t="shared" si="47"/>
        <v>3.4399999999999995</v>
      </c>
      <c r="N217" s="47">
        <f t="shared" si="47"/>
        <v>46.4</v>
      </c>
      <c r="O217" s="47">
        <f t="shared" si="47"/>
        <v>5.1000000000000005</v>
      </c>
      <c r="P217" s="47">
        <f t="shared" si="47"/>
        <v>57.7</v>
      </c>
      <c r="Q217" s="47">
        <f t="shared" si="47"/>
        <v>285.7</v>
      </c>
      <c r="R217" s="47">
        <f t="shared" si="47"/>
        <v>66.900000000000006</v>
      </c>
      <c r="S217" s="47">
        <f t="shared" si="47"/>
        <v>5.03</v>
      </c>
    </row>
    <row r="218" spans="1:20">
      <c r="A218" s="4"/>
      <c r="B218" s="1"/>
      <c r="C218" s="1"/>
      <c r="D218" s="2"/>
      <c r="E218" s="10"/>
      <c r="F218" s="10"/>
      <c r="G218" s="236"/>
      <c r="H218" s="5"/>
      <c r="I218" s="5"/>
      <c r="J218" s="5"/>
      <c r="K218" s="5"/>
    </row>
    <row r="219" spans="1:20">
      <c r="A219" s="4"/>
      <c r="B219" s="2"/>
      <c r="C219" s="2"/>
      <c r="D219" s="2"/>
      <c r="E219" s="2"/>
      <c r="F219" s="13"/>
      <c r="G219" s="202"/>
      <c r="H219" s="5"/>
      <c r="I219" s="5"/>
      <c r="J219" s="5"/>
      <c r="K219" s="5"/>
    </row>
    <row r="220" spans="1:20">
      <c r="A220" s="4"/>
      <c r="B220" s="2"/>
      <c r="C220" s="2"/>
      <c r="D220" s="2"/>
      <c r="E220" s="2"/>
      <c r="F220" s="51"/>
      <c r="G220" s="237"/>
      <c r="H220" s="5"/>
      <c r="I220" s="5"/>
      <c r="J220" s="5"/>
      <c r="K220" s="5"/>
    </row>
    <row r="221" spans="1:20">
      <c r="A221" s="4"/>
      <c r="B221" s="2"/>
      <c r="C221" s="2"/>
      <c r="D221" s="2"/>
      <c r="E221" s="2"/>
      <c r="F221" s="51"/>
      <c r="G221" s="238"/>
      <c r="H221" s="5"/>
      <c r="I221" s="8"/>
      <c r="J221" s="8"/>
      <c r="K221" s="9"/>
    </row>
  </sheetData>
  <mergeCells count="43">
    <mergeCell ref="B151:E151"/>
    <mergeCell ref="B161:E161"/>
    <mergeCell ref="B202:E202"/>
    <mergeCell ref="B203:E203"/>
    <mergeCell ref="O124:O125"/>
    <mergeCell ref="B153:E153"/>
    <mergeCell ref="B167:E167"/>
    <mergeCell ref="Q124:Q125"/>
    <mergeCell ref="R124:R125"/>
    <mergeCell ref="S124:S125"/>
    <mergeCell ref="J124:J125"/>
    <mergeCell ref="K124:K125"/>
    <mergeCell ref="L124:L125"/>
    <mergeCell ref="M124:M125"/>
    <mergeCell ref="N124:N125"/>
    <mergeCell ref="B107:E107"/>
    <mergeCell ref="B117:E117"/>
    <mergeCell ref="H124:H125"/>
    <mergeCell ref="I124:I125"/>
    <mergeCell ref="P124:P125"/>
    <mergeCell ref="B64:E64"/>
    <mergeCell ref="B98:E98"/>
    <mergeCell ref="B22:E22"/>
    <mergeCell ref="B52:E52"/>
    <mergeCell ref="B56:E56"/>
    <mergeCell ref="B84:E84"/>
    <mergeCell ref="B85:E85"/>
    <mergeCell ref="B2:K2"/>
    <mergeCell ref="B17:E17"/>
    <mergeCell ref="B38:E38"/>
    <mergeCell ref="B212:E212"/>
    <mergeCell ref="B213:E213"/>
    <mergeCell ref="B74:E74"/>
    <mergeCell ref="B106:E106"/>
    <mergeCell ref="B177:E177"/>
    <mergeCell ref="B140:E140"/>
    <mergeCell ref="B141:E141"/>
    <mergeCell ref="B132:E132"/>
    <mergeCell ref="B191:E191"/>
    <mergeCell ref="B3:L3"/>
    <mergeCell ref="B4:L4"/>
    <mergeCell ref="B13:E13"/>
    <mergeCell ref="B149:E149"/>
  </mergeCells>
  <pageMargins left="0" right="0" top="0.74803149606299213" bottom="0.74803149606299213" header="0.31496062992125984" footer="0.31496062992125984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110</vt:lpstr>
      <vt:lpstr>102 руб.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2021-06-21T13:32:17Z</dcterms:modified>
</cp:coreProperties>
</file>